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codeName="ThisWorkbook" defaultThemeVersion="124226"/>
  <mc:AlternateContent xmlns:mc="http://schemas.openxmlformats.org/markup-compatibility/2006">
    <mc:Choice Requires="x15">
      <x15ac:absPath xmlns:x15ac="http://schemas.microsoft.com/office/spreadsheetml/2010/11/ac" url="C:\Users\MATHIAS PIERRE\Documents\REGLEAU_MPI\APPEL D'OFFRES\34-DAO PE K-BAPTISTE (14-21)\DAO\"/>
    </mc:Choice>
  </mc:AlternateContent>
  <xr:revisionPtr revIDLastSave="0" documentId="13_ncr:1_{D4C07405-9BEF-4A25-97F8-5BBC5BCEBB0B}" xr6:coauthVersionLast="47" xr6:coauthVersionMax="47" xr10:uidLastSave="{00000000-0000-0000-0000-000000000000}"/>
  <bookViews>
    <workbookView xWindow="396" yWindow="0" windowWidth="22644" windowHeight="12360" tabRatio="902" firstSheet="1" activeTab="1" xr2:uid="{00000000-000D-0000-FFFF-FFFF00000000}"/>
  </bookViews>
  <sheets>
    <sheet name="Recap" sheetId="71" state="hidden" r:id="rId1"/>
    <sheet name="Devis estimatif" sheetId="1" r:id="rId2"/>
    <sheet name="Cage de securite" sheetId="2" state="hidden" r:id="rId3"/>
    <sheet name="Contruction kiosques" sheetId="3" state="hidden" r:id="rId4"/>
  </sheets>
  <definedNames>
    <definedName name="_xlnm.Print_Area" localSheetId="1">'Devis estimatif'!$A$1:$F$44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1" i="1" l="1"/>
  <c r="F22" i="1"/>
  <c r="F8" i="1"/>
  <c r="F9" i="1"/>
  <c r="F29" i="1"/>
  <c r="F30" i="1"/>
  <c r="F31" i="1"/>
  <c r="F32" i="1"/>
  <c r="F33" i="1"/>
  <c r="F34" i="1"/>
  <c r="F35" i="1"/>
  <c r="F36" i="1"/>
  <c r="F37" i="1"/>
  <c r="F38" i="1"/>
  <c r="F39" i="1"/>
  <c r="F40" i="1"/>
  <c r="F42" i="1"/>
  <c r="F21" i="1"/>
  <c r="F20" i="1" l="1"/>
  <c r="F16" i="1"/>
  <c r="F17" i="1"/>
  <c r="F18" i="1"/>
  <c r="F19" i="1"/>
  <c r="F7" i="1" l="1"/>
  <c r="F27" i="1"/>
  <c r="F15" i="1"/>
  <c r="F28" i="1" l="1"/>
  <c r="C43" i="1" s="1"/>
  <c r="F10" i="1" l="1"/>
  <c r="F14" i="1"/>
  <c r="C23" i="1" s="1"/>
  <c r="C11" i="1" l="1"/>
  <c r="F24" i="1" s="1"/>
  <c r="P12" i="71"/>
  <c r="C24" i="1" l="1"/>
  <c r="F44" i="1" s="1"/>
  <c r="M12" i="71"/>
  <c r="V12" i="71" s="1"/>
  <c r="K11" i="71" l="1"/>
  <c r="L12" i="71" l="1"/>
  <c r="C11" i="71"/>
  <c r="U11" i="71" s="1"/>
  <c r="F8" i="71" l="1"/>
  <c r="C19" i="71"/>
  <c r="R18" i="71"/>
  <c r="Q18" i="71"/>
  <c r="R16" i="71"/>
  <c r="S17" i="71"/>
  <c r="S16" i="71"/>
  <c r="R15" i="71"/>
  <c r="Q15" i="71"/>
  <c r="R14" i="71"/>
  <c r="Q14" i="71"/>
  <c r="K13" i="71"/>
  <c r="C13" i="71"/>
  <c r="U13" i="71" s="1"/>
  <c r="C10" i="71"/>
  <c r="U10" i="71" s="1"/>
  <c r="J9" i="71"/>
  <c r="C9" i="71"/>
  <c r="C8" i="71"/>
  <c r="C7" i="71"/>
  <c r="C6" i="71"/>
  <c r="C5" i="71"/>
  <c r="C4" i="71"/>
  <c r="U16" i="71" l="1"/>
  <c r="W16" i="71" s="1"/>
  <c r="U15" i="71"/>
  <c r="W15" i="71" s="1"/>
  <c r="U14" i="71"/>
  <c r="W14" i="71" s="1"/>
  <c r="U18" i="71"/>
  <c r="W18" i="71" s="1"/>
  <c r="T19" i="71" l="1"/>
  <c r="U19" i="71" s="1"/>
  <c r="W19" i="71" s="1"/>
  <c r="H13" i="71"/>
  <c r="F13" i="71" l="1"/>
  <c r="V13" i="71" s="1"/>
  <c r="W13" i="71" s="1"/>
  <c r="H11" i="71" l="1"/>
  <c r="N12" i="71" l="1"/>
  <c r="F11" i="71"/>
  <c r="E11" i="71" l="1"/>
  <c r="V11" i="71" s="1"/>
  <c r="W11" i="71" s="1"/>
  <c r="O12" i="71" l="1"/>
  <c r="U12" i="71" s="1"/>
  <c r="W12" i="71" s="1"/>
  <c r="H10" i="71" l="1"/>
  <c r="F10" i="71" l="1"/>
  <c r="E10" i="71"/>
  <c r="V10" i="71" s="1"/>
  <c r="W10" i="71" s="1"/>
  <c r="E8" i="71" l="1"/>
  <c r="U8" i="71" s="1"/>
  <c r="G8" i="71" l="1"/>
  <c r="H8" i="71"/>
  <c r="I9" i="71"/>
  <c r="U9" i="71" s="1"/>
  <c r="W9" i="71" s="1"/>
  <c r="V8" i="71" l="1"/>
  <c r="W8" i="71" s="1"/>
  <c r="E7" i="71"/>
  <c r="U7" i="71" s="1"/>
  <c r="H7" i="71" l="1"/>
  <c r="G7" i="71"/>
  <c r="F7" i="71" l="1"/>
  <c r="V7" i="71" s="1"/>
  <c r="W7" i="71" s="1"/>
  <c r="D6" i="71" l="1"/>
  <c r="I6" i="71"/>
  <c r="E6" i="71"/>
  <c r="H6" i="71"/>
  <c r="V6" i="71" s="1"/>
  <c r="U6" i="71" l="1"/>
  <c r="W6" i="71" s="1"/>
  <c r="E5" i="71"/>
  <c r="U5" i="71" s="1"/>
  <c r="G5" i="71" l="1"/>
  <c r="H5" i="71"/>
  <c r="F5" i="71" l="1"/>
  <c r="V5" i="71" s="1"/>
  <c r="W5" i="71" s="1"/>
  <c r="F18" i="3"/>
  <c r="F19" i="3" s="1"/>
  <c r="F16" i="3"/>
  <c r="F15" i="3"/>
  <c r="D13" i="3"/>
  <c r="F13" i="3" s="1"/>
  <c r="D12" i="3"/>
  <c r="F12" i="3" s="1"/>
  <c r="D11" i="3"/>
  <c r="F11" i="3" s="1"/>
  <c r="F10" i="3"/>
  <c r="D9" i="3"/>
  <c r="F9" i="3" s="1"/>
  <c r="D7" i="3"/>
  <c r="F7" i="3" s="1"/>
  <c r="D6" i="3"/>
  <c r="F6" i="3" s="1"/>
  <c r="D5" i="3"/>
  <c r="F5" i="3" s="1"/>
  <c r="F14" i="3" l="1"/>
  <c r="E4" i="71"/>
  <c r="D4" i="71"/>
  <c r="F8" i="3"/>
  <c r="F17" i="3"/>
  <c r="I4" i="71"/>
  <c r="F20" i="3" l="1"/>
  <c r="U4" i="71"/>
  <c r="W4" i="71" l="1"/>
  <c r="F22" i="3"/>
  <c r="F21" i="3"/>
  <c r="F23" i="3" s="1"/>
</calcChain>
</file>

<file path=xl/sharedStrings.xml><?xml version="1.0" encoding="utf-8"?>
<sst xmlns="http://schemas.openxmlformats.org/spreadsheetml/2006/main" count="299" uniqueCount="186">
  <si>
    <t>Total</t>
  </si>
  <si>
    <t>m3</t>
  </si>
  <si>
    <t xml:space="preserve">BESOINS POUR LA CONSTRUCTION DE LA CAGE DE SECURITE </t>
  </si>
  <si>
    <t>DESIGNATION</t>
  </si>
  <si>
    <t>QUANTITE</t>
  </si>
  <si>
    <t>UNITE</t>
  </si>
  <si>
    <t>PRIX U.</t>
  </si>
  <si>
    <t>PRIX EN US</t>
  </si>
  <si>
    <t>Implantation</t>
  </si>
  <si>
    <t>m2</t>
  </si>
  <si>
    <t>Fouille</t>
  </si>
  <si>
    <t>semelle et
colonne et quadrillage</t>
  </si>
  <si>
    <t>Fer 1/2</t>
  </si>
  <si>
    <t>barre</t>
  </si>
  <si>
    <t>Fer 3/8</t>
  </si>
  <si>
    <t>Fer 1/4</t>
  </si>
  <si>
    <t>Fil a ligaturer</t>
  </si>
  <si>
    <t>lv</t>
  </si>
  <si>
    <t>Main d'oeuvre</t>
  </si>
  <si>
    <t>livres</t>
  </si>
  <si>
    <t>Volume Beton</t>
  </si>
  <si>
    <t>Beton de Parquet et poteau
(Q350kg/m3)</t>
  </si>
  <si>
    <t>SABLE (Tamise)</t>
  </si>
  <si>
    <t>GRAVIER</t>
  </si>
  <si>
    <t>CIMENT</t>
  </si>
  <si>
    <t>sacs</t>
  </si>
  <si>
    <t>EAU</t>
  </si>
  <si>
    <t>Gallons</t>
  </si>
  <si>
    <t>Volume Maconnerie</t>
  </si>
  <si>
    <t>maconnerie</t>
  </si>
  <si>
    <t>Roches</t>
  </si>
  <si>
    <t>SURFACE</t>
  </si>
  <si>
    <t>M2</t>
  </si>
  <si>
    <t>elevation</t>
  </si>
  <si>
    <t>Bloc 15</t>
  </si>
  <si>
    <t>u</t>
  </si>
  <si>
    <t>Bloc 10</t>
  </si>
  <si>
    <t>Bloc 20</t>
  </si>
  <si>
    <t>Dalle de
 couverture</t>
  </si>
  <si>
    <t>SURFACE A COFFRER</t>
  </si>
  <si>
    <t>Bois 2*4*16</t>
  </si>
  <si>
    <t>Plywood 3/4</t>
  </si>
  <si>
    <t>Feuille</t>
  </si>
  <si>
    <t>Clou 4"</t>
  </si>
  <si>
    <t>lb</t>
  </si>
  <si>
    <t>Clou 3"</t>
  </si>
  <si>
    <t>Poteaux Etais</t>
  </si>
  <si>
    <t>Dz</t>
  </si>
  <si>
    <t>Surface a Crepir et enduir</t>
  </si>
  <si>
    <t>Finitions
Crepissage/
enduissage</t>
  </si>
  <si>
    <t>Finitions/cirage</t>
  </si>
  <si>
    <t>Surface a Cirer</t>
  </si>
  <si>
    <t>Surface a peindre</t>
  </si>
  <si>
    <t>Peinture</t>
  </si>
  <si>
    <t>peinture</t>
  </si>
  <si>
    <t>Porte</t>
  </si>
  <si>
    <t>Porte Metallique</t>
  </si>
  <si>
    <t>Cage</t>
  </si>
  <si>
    <t>Imprevus</t>
  </si>
  <si>
    <t>TOTAL</t>
  </si>
  <si>
    <t>Item</t>
  </si>
  <si>
    <t>DEVIS ESTIMATIF KIOSQUE</t>
  </si>
  <si>
    <t>Pour chacune des rubriques/Description ci-dessous, l'entrepreneur prendra en compte dans son prix unitaire: La forniture des materiels/ materiaux/equipements necessaires a la bonne execution des travaux. Le site sera netoye avant remise des travaux; tous debrits, deblais, materiaux restants, ... sont les proprietes du fournisseur.</t>
  </si>
  <si>
    <t>Rubliques</t>
  </si>
  <si>
    <t>Descrptions</t>
  </si>
  <si>
    <t>Unite</t>
  </si>
  <si>
    <t>Quantite</t>
  </si>
  <si>
    <t>Px Unit (GHT)</t>
  </si>
  <si>
    <t>Px Tot (GTH)</t>
  </si>
  <si>
    <t>Soubassement</t>
  </si>
  <si>
    <t>Excavation</t>
  </si>
  <si>
    <t>Remblayage</t>
  </si>
  <si>
    <t>Compactage</t>
  </si>
  <si>
    <t>Total 1</t>
  </si>
  <si>
    <t>Base</t>
  </si>
  <si>
    <t>Beton Arme, Q250</t>
  </si>
  <si>
    <t>Contour+support tuyaux</t>
  </si>
  <si>
    <t>blocs</t>
  </si>
  <si>
    <t>Crepis/ Enduit</t>
  </si>
  <si>
    <t>Puisard</t>
  </si>
  <si>
    <t>Fouilles</t>
  </si>
  <si>
    <t>Remblais</t>
  </si>
  <si>
    <t>Total 2</t>
  </si>
  <si>
    <t>Plomberie</t>
  </si>
  <si>
    <t>Tuyauteries</t>
  </si>
  <si>
    <t>fft</t>
  </si>
  <si>
    <t>Robinets/ Talbot</t>
  </si>
  <si>
    <t>Total 3</t>
  </si>
  <si>
    <t>Pose de ceranique</t>
  </si>
  <si>
    <t>Ceramique de couleur blanche</t>
  </si>
  <si>
    <t>%</t>
  </si>
  <si>
    <t>Transport</t>
  </si>
  <si>
    <t>BIG SUM</t>
  </si>
  <si>
    <t>Volume Béton</t>
  </si>
  <si>
    <t>Pour 2 kiosques</t>
  </si>
  <si>
    <t>Unité</t>
  </si>
  <si>
    <t>Ligne d'adduction</t>
  </si>
  <si>
    <t xml:space="preserve"> </t>
  </si>
  <si>
    <t>Securisation de la pompe</t>
  </si>
  <si>
    <t>Forfait</t>
  </si>
  <si>
    <t>Bois D'Homme</t>
  </si>
  <si>
    <t>Coupeale 2</t>
  </si>
  <si>
    <t>Doco Chérival</t>
  </si>
  <si>
    <t>Réservoir</t>
  </si>
  <si>
    <t>Kiosque</t>
  </si>
  <si>
    <t>Support tank</t>
  </si>
  <si>
    <t>Tuyauterie</t>
  </si>
  <si>
    <t>Installation panneaux</t>
  </si>
  <si>
    <t>Borehole BoQ</t>
  </si>
  <si>
    <t>Garette</t>
  </si>
  <si>
    <t>Lapila</t>
  </si>
  <si>
    <t>Morne Thomonde</t>
  </si>
  <si>
    <t>Ravine Cave</t>
  </si>
  <si>
    <t>Aguadjonde</t>
  </si>
  <si>
    <t>Protection puits</t>
  </si>
  <si>
    <t>Ecole St Etienne, Chalemagne…</t>
  </si>
  <si>
    <t>St Etienne &amp; PZAKODET</t>
  </si>
  <si>
    <t>St Etienne Salmadère</t>
  </si>
  <si>
    <t>Lycée Chalemagne P. de Hinche</t>
  </si>
  <si>
    <t>Champs de TYR</t>
  </si>
  <si>
    <t>Nan Neka</t>
  </si>
  <si>
    <t>Forage &amp; inst. pompe</t>
  </si>
  <si>
    <t>Const. Cage</t>
  </si>
  <si>
    <t>Savannette</t>
  </si>
  <si>
    <t>Haut Lamecette</t>
  </si>
  <si>
    <t>Wanna,</t>
  </si>
  <si>
    <t>Forage &amp; inst. PMH</t>
  </si>
  <si>
    <t>Denizard2</t>
  </si>
  <si>
    <t>Tierra Muscady</t>
  </si>
  <si>
    <t>Connexion de ligne</t>
  </si>
  <si>
    <t>GRAND TOTAL          (US)</t>
  </si>
  <si>
    <t>St Etienne &amp; PZ Akodet</t>
  </si>
  <si>
    <t>US</t>
  </si>
  <si>
    <t>HT</t>
  </si>
  <si>
    <t xml:space="preserve"> TOTAL          (US)</t>
  </si>
  <si>
    <t xml:space="preserve"> TOTAL          (GHT)</t>
  </si>
  <si>
    <t xml:space="preserve">  </t>
  </si>
  <si>
    <t>QTE</t>
  </si>
  <si>
    <t>Mobilisation / démobilisation du matériel et du personel pour les activités et toutes sujétions</t>
  </si>
  <si>
    <t>Mètres</t>
  </si>
  <si>
    <t>PRIX UNITAIRE EN $US</t>
  </si>
  <si>
    <t>PRIX TOTAL EN $US</t>
  </si>
  <si>
    <t>Collecte d'échantillons d'eau et analyses physico-chimiques et bactériologiques et toutes sujétions</t>
  </si>
  <si>
    <t>Montant total en lettres et en chiffres …...............................................................................................................</t>
  </si>
  <si>
    <t>Sous Total I</t>
  </si>
  <si>
    <t>Réhabilitation du puits</t>
  </si>
  <si>
    <t>Conception, confection, transport et installation du panneau de chantier</t>
  </si>
  <si>
    <t>Pompage par paliers de débits croissants: 3 paliers de valeurs croissantes (1; 1,5; 2) d’une durée de 2 heures chacun. Il inclut toutes sujétions.</t>
  </si>
  <si>
    <t>heure</t>
  </si>
  <si>
    <t xml:space="preserve">Démolition de la margelle du puits et désinstallation de la PMH </t>
  </si>
  <si>
    <t>Nettoyage de l'espace et construction d'une cloture en grillage métallique (cyclone-fence) avec porte et cadenas, selon le spécifications techniques, y compris toutes sujétions</t>
  </si>
  <si>
    <t>Remise en état du site des travaux</t>
  </si>
  <si>
    <t>Sous total 2</t>
  </si>
  <si>
    <t>PHASE 1</t>
  </si>
  <si>
    <t>TOTAL PHASE 1</t>
  </si>
  <si>
    <t>PHASE 2</t>
  </si>
  <si>
    <t>Entubage: Colonne PVCSCH40 de 20 pouces de diamètre crépinée et plein, avec centreurs espacés de 12 m au maximum, un bouchon de pied, gravier filtrant, bouchon d'argile et toutes sujétions. 
N.B La lumière, forme et autres critères des crépines sont fonction des paramètres techniques (et indiqués dans le dossier technique du soumissionnaire). Toutes sujétions</t>
  </si>
  <si>
    <t xml:space="preserve">Mise en place d'un massif de gravier siliceux non calcaire calibré et lavé sur 7 mètres (granulométrie fonction de la taille des grains de l'aquifère et choisie en accord avec l'ingénieur du Maitre d'ouvrage) </t>
  </si>
  <si>
    <t>Mètre</t>
  </si>
  <si>
    <t xml:space="preserve">Construction d'un réservoir surlévé en voile de béton de capacité utile de 20 mètres cubes et fourniture installation de ses accessoires, conformément au chapitre 2.5 des spécications techniques </t>
  </si>
  <si>
    <t xml:space="preserve">Construction d'une cage de génératrice de dimensions 2.50 m x 2.00 m et hauteur 2.40 m, et les parois en parpaing (blocs 15) crépis et enduis, conformément au chapitre 2.8 des spécications techniques </t>
  </si>
  <si>
    <t xml:space="preserve">Construction d'un kiosque de vente d'eau, conformément au chapitre 2.10 des spécications techniques  </t>
  </si>
  <si>
    <t xml:space="preserve">Fourniture des matériels et accessoires et Installation de deux lampadaires solaires autonomes de 150 Watts chacun, conformément au chapitre 2.11 des spécications techniques  </t>
  </si>
  <si>
    <t>Fourniture des matériels et accessoires et installation d'une PMH de marque India mark II*</t>
  </si>
  <si>
    <t>Fourniture et installation d'une vanne à brides 1.5 pouces et accessoires, conformément au chapitre 2.12 des spécications techniques</t>
  </si>
  <si>
    <t>Peinture des ouvrages : réservoir, kiosque, cage de génératrice selon les indications fournies au chapitre 2.13 des spécications techniques</t>
  </si>
  <si>
    <t>TOTAL PHASE 2</t>
  </si>
  <si>
    <t>GRAND TOTAL (Phases 1 et 2)</t>
  </si>
  <si>
    <t>Amenée générale et repli des matériels et du personnel sur le site</t>
  </si>
  <si>
    <t xml:space="preserve">Creusement du puits sur 3m de profondeur additionnelle et 0.85 pouces de diamètre, puis alésage de l'ensemble, y compris toutes sujétions </t>
  </si>
  <si>
    <t xml:space="preserve">ANNEXE VI - CADRE DU DEVIS ESTIMATIF </t>
  </si>
  <si>
    <t>Dossier d'exécution et plans de récolement</t>
  </si>
  <si>
    <t>ACTIVITÉS</t>
  </si>
  <si>
    <t>* L'activité 2.8 sera réalisée et payée au cas où le débit d'exploitation du puits est inférieure à 4 mètres cubes par heure</t>
  </si>
  <si>
    <t>Construction d'une boite à vanne (regard) de dimensions 1m x 1m x 0.5m et dont le couvercle métallique (tôle métallique 1/8’’) est de dimension 60cm*60 cm et fourniture d'un cadenas Yale</t>
  </si>
  <si>
    <t>Développement et Nettoyage à l'air lift du puits (au moins 4 heures )</t>
  </si>
  <si>
    <t xml:space="preserve">        CONSTRUCTION DU POINT D'EAU DE K-BAPTISTE (COMMUNE DE BAINET )</t>
  </si>
  <si>
    <r>
      <t>Construction d’une plateforme (7 m</t>
    </r>
    <r>
      <rPr>
        <vertAlign val="superscript"/>
        <sz val="10.5"/>
        <color theme="1"/>
        <rFont val="Arial"/>
        <family val="2"/>
      </rPr>
      <t>2</t>
    </r>
    <r>
      <rPr>
        <sz val="10.5"/>
        <color theme="1"/>
        <rFont val="Arial"/>
        <family val="2"/>
      </rPr>
      <t>) autour du puits en béton ordinaire dosé à 210 kg/m</t>
    </r>
    <r>
      <rPr>
        <vertAlign val="superscript"/>
        <sz val="10.5"/>
        <color theme="1"/>
        <rFont val="Arial"/>
        <family val="2"/>
      </rPr>
      <t>3 </t>
    </r>
    <r>
      <rPr>
        <sz val="10.5"/>
        <color theme="1"/>
        <rFont val="Arial"/>
        <family val="2"/>
      </rPr>
      <t xml:space="preserve">et hauteur minimale de 0,30 m au-dessus du terrain naturel et toutes sujétions </t>
    </r>
  </si>
  <si>
    <t>Mise en place d’un bouchon d’argile bentonite sur un mètre après le massif de gravier</t>
  </si>
  <si>
    <t>Scellement des premiers 5 mètres de l'espace annulaire: mélange à réaliser dans les proportions (4 kg de bentonite, 70 litres d'eau et 100 Kg de ciment), mise en oeuvre, injection et attente de prise (minimum 24 heures)</t>
  </si>
  <si>
    <t xml:space="preserve">Fourniture et installation d'une pompe submersible à énergie solaire de marque Grundfos (y compris les accessoires) pouvant assurer un débit de 4 mètres cubes d'eau par heure à une HMT de 45 mètres, conformément au chapitre 2.4 des spécications techniques. Toutes sujétions </t>
  </si>
  <si>
    <t xml:space="preserve">Fourniture des matériels et accessoires et Installation d'un générateur solaire de capacité 2 KW en modules photovoltaïques monocristallins (de puissance crête 350 Watts ou plus), conformément au chapitre 2.6 des spécications techniques </t>
  </si>
  <si>
    <t xml:space="preserve">Construction d'une ligne de refoulement est en PVC SCH 80 1.5'' et PEHD PN 16 DN 50 mm depuis la pompe jusqu’au réservoir et fourniture et installation des matériels et accessoires nécessaires, conformément au chapitre 2.9 des spécications techniques </t>
  </si>
  <si>
    <t>Construction d’une margelle de protection en béton armé (2 mètres carrés) et fourniture et installation d'une tête de forage munie d’un couvercle en acier galvanisé ou traité inoxydable et fourniture d’un cadenas Yale et toutes sujétions</t>
  </si>
  <si>
    <t xml:space="preserve">Fourniture et installation d'une génératrice Kubota diesel 7.5 kVA, 120/240 volts monophasé et de fréquence 60 Hertz, y compris les accessoires et matériels électriques, conformément au chapitre 2.7 des spécications techniques </t>
  </si>
  <si>
    <t>Nettoyage de l'espace du réservoir et construction d'une cloture en grillage métallique (cyclone-fence) avec porte et cadenas, selon le spécifications techniques, y compris toutes sujétions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</si>
</sst>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22" x14ac:knownFonts="1">
    <font>
      <sz val="11"/>
      <color theme="1"/>
      <name val="Calibri"/>
      <family val="2"/>
      <scheme val="minor"/>
    </font>
    <font>
      <b/>
      <sz val="11"/>
      <color theme="1"/>
      <name val="Gill Sans MT"/>
      <family val="2"/>
    </font>
    <font>
      <sz val="11"/>
      <color theme="1"/>
      <name val="Gill Sans MT"/>
      <family val="2"/>
    </font>
    <font>
      <sz val="11"/>
      <name val="Gill Sans MT"/>
      <family val="2"/>
    </font>
    <font>
      <b/>
      <sz val="11"/>
      <name val="Gill Sans MT"/>
      <family val="2"/>
    </font>
    <font>
      <b/>
      <sz val="14"/>
      <color theme="1"/>
      <name val="Gill Sans MT"/>
      <family val="2"/>
    </font>
    <font>
      <b/>
      <sz val="12"/>
      <color theme="1"/>
      <name val="Gill Sans MT"/>
      <family val="2"/>
    </font>
    <font>
      <sz val="12"/>
      <color theme="1"/>
      <name val="Gill Sans MT"/>
      <family val="2"/>
    </font>
    <font>
      <b/>
      <sz val="12"/>
      <color rgb="FF000000"/>
      <name val="Gill Sans MT"/>
      <family val="2"/>
    </font>
    <font>
      <sz val="12"/>
      <name val="Gill Sans MT"/>
      <family val="2"/>
    </font>
    <font>
      <b/>
      <sz val="12"/>
      <name val="Gill Sans MT"/>
      <family val="2"/>
    </font>
    <font>
      <b/>
      <sz val="11"/>
      <color theme="1"/>
      <name val="Calibri"/>
      <family val="2"/>
      <scheme val="minor"/>
    </font>
    <font>
      <sz val="9"/>
      <color theme="1"/>
      <name val="Calibri"/>
      <family val="2"/>
      <scheme val="minor"/>
    </font>
    <font>
      <b/>
      <sz val="12"/>
      <color theme="0"/>
      <name val="Gill Sans MT"/>
      <family val="2"/>
    </font>
    <font>
      <sz val="12"/>
      <color theme="0"/>
      <name val="Gill Sans MT"/>
      <family val="2"/>
    </font>
    <font>
      <b/>
      <sz val="11"/>
      <color rgb="FF000000"/>
      <name val="Gill Sans MT"/>
      <family val="2"/>
    </font>
    <font>
      <sz val="11"/>
      <color theme="2" tint="-0.499984740745262"/>
      <name val="Gill Sans MT"/>
      <family val="2"/>
    </font>
    <font>
      <sz val="14"/>
      <color theme="1"/>
      <name val="Calibri"/>
      <family val="2"/>
      <scheme val="minor"/>
    </font>
    <font>
      <sz val="11"/>
      <color theme="1"/>
      <name val="Calibri"/>
      <family val="2"/>
      <scheme val="minor"/>
    </font>
    <font>
      <b/>
      <sz val="9"/>
      <name val="Gill Sans MT"/>
      <family val="2"/>
    </font>
    <font>
      <sz val="10.5"/>
      <color theme="1"/>
      <name val="Arial"/>
      <family val="2"/>
    </font>
    <font>
      <vertAlign val="superscript"/>
      <sz val="10.5"/>
      <color theme="1"/>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9" tint="-0.249977111117893"/>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0" tint="-0.34998626667073579"/>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43" fontId="18" fillId="0" borderId="0" applyFont="0" applyFill="0" applyBorder="0" applyAlignment="0" applyProtection="0"/>
  </cellStyleXfs>
  <cellXfs count="301">
    <xf numFmtId="0" fontId="0" fillId="0" borderId="0" xfId="0"/>
    <xf numFmtId="0" fontId="2" fillId="0" borderId="0" xfId="0" applyFont="1"/>
    <xf numFmtId="0" fontId="1" fillId="2" borderId="18" xfId="0" applyFont="1" applyFill="1" applyBorder="1" applyAlignment="1"/>
    <xf numFmtId="0" fontId="1" fillId="2" borderId="19" xfId="0" applyFont="1" applyFill="1" applyBorder="1" applyAlignment="1">
      <alignment horizontal="left"/>
    </xf>
    <xf numFmtId="0" fontId="1" fillId="2" borderId="19" xfId="0" applyFont="1" applyFill="1" applyBorder="1" applyAlignment="1">
      <alignment horizontal="right"/>
    </xf>
    <xf numFmtId="0" fontId="1" fillId="2" borderId="19" xfId="0" applyFont="1" applyFill="1" applyBorder="1" applyAlignment="1">
      <alignment horizontal="center"/>
    </xf>
    <xf numFmtId="0" fontId="1" fillId="2" borderId="20" xfId="0" applyFont="1" applyFill="1" applyBorder="1"/>
    <xf numFmtId="0" fontId="1" fillId="2" borderId="15" xfId="0" applyFont="1" applyFill="1" applyBorder="1"/>
    <xf numFmtId="0" fontId="1" fillId="2" borderId="3" xfId="0" applyFont="1" applyFill="1" applyBorder="1" applyAlignment="1">
      <alignment horizontal="left"/>
    </xf>
    <xf numFmtId="0" fontId="1" fillId="2" borderId="3" xfId="0" applyFont="1" applyFill="1" applyBorder="1" applyAlignment="1">
      <alignment horizontal="right"/>
    </xf>
    <xf numFmtId="0" fontId="1" fillId="2" borderId="3" xfId="0" applyFont="1" applyFill="1" applyBorder="1" applyAlignment="1">
      <alignment horizontal="center"/>
    </xf>
    <xf numFmtId="0" fontId="1" fillId="2" borderId="21" xfId="0" applyFont="1" applyFill="1" applyBorder="1" applyAlignment="1">
      <alignment horizontal="center"/>
    </xf>
    <xf numFmtId="0" fontId="1" fillId="2" borderId="11" xfId="0" applyFont="1" applyFill="1" applyBorder="1"/>
    <xf numFmtId="0" fontId="1" fillId="2" borderId="1" xfId="0" applyFont="1" applyFill="1" applyBorder="1" applyAlignment="1">
      <alignment horizontal="left"/>
    </xf>
    <xf numFmtId="0" fontId="1" fillId="2" borderId="1" xfId="0" applyFont="1" applyFill="1" applyBorder="1" applyAlignment="1">
      <alignment horizontal="right"/>
    </xf>
    <xf numFmtId="0" fontId="1" fillId="2" borderId="1" xfId="0" applyFont="1" applyFill="1" applyBorder="1" applyAlignment="1">
      <alignment horizontal="center"/>
    </xf>
    <xf numFmtId="0" fontId="1" fillId="2" borderId="12" xfId="0" applyFont="1" applyFill="1" applyBorder="1" applyAlignment="1">
      <alignment horizontal="center"/>
    </xf>
    <xf numFmtId="0" fontId="2" fillId="2" borderId="1" xfId="0" applyFont="1" applyFill="1" applyBorder="1" applyAlignment="1">
      <alignment horizontal="left"/>
    </xf>
    <xf numFmtId="0" fontId="2" fillId="2" borderId="1" xfId="0" applyFont="1" applyFill="1" applyBorder="1" applyAlignment="1">
      <alignment horizontal="right"/>
    </xf>
    <xf numFmtId="0" fontId="2" fillId="2" borderId="1" xfId="0" applyFont="1" applyFill="1" applyBorder="1" applyAlignment="1">
      <alignment horizontal="center"/>
    </xf>
    <xf numFmtId="0" fontId="1" fillId="2" borderId="15"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4" xfId="0" applyFont="1" applyFill="1" applyBorder="1" applyAlignment="1">
      <alignment horizontal="left"/>
    </xf>
    <xf numFmtId="0" fontId="1" fillId="2" borderId="11" xfId="0" applyFont="1" applyFill="1" applyBorder="1" applyAlignment="1">
      <alignment horizontal="center" vertical="center" wrapText="1"/>
    </xf>
    <xf numFmtId="0" fontId="2" fillId="2" borderId="1" xfId="0" applyNumberFormat="1" applyFont="1" applyFill="1" applyBorder="1" applyAlignment="1">
      <alignment horizontal="right"/>
    </xf>
    <xf numFmtId="0" fontId="2" fillId="2" borderId="4" xfId="0" applyFont="1" applyFill="1" applyBorder="1" applyAlignment="1">
      <alignment horizontal="left"/>
    </xf>
    <xf numFmtId="0" fontId="3" fillId="2" borderId="1" xfId="0" applyFont="1" applyFill="1" applyBorder="1" applyAlignment="1">
      <alignment horizontal="left"/>
    </xf>
    <xf numFmtId="0" fontId="3" fillId="2" borderId="1" xfId="0" applyFont="1" applyFill="1" applyBorder="1" applyAlignment="1">
      <alignment horizontal="right"/>
    </xf>
    <xf numFmtId="0" fontId="3" fillId="2" borderId="1" xfId="0" applyFont="1" applyFill="1" applyBorder="1" applyAlignment="1">
      <alignment horizontal="center"/>
    </xf>
    <xf numFmtId="0" fontId="4" fillId="2" borderId="12" xfId="0" applyFont="1" applyFill="1" applyBorder="1" applyAlignment="1">
      <alignment horizontal="center"/>
    </xf>
    <xf numFmtId="0" fontId="4" fillId="2" borderId="1" xfId="0" applyFont="1" applyFill="1" applyBorder="1" applyAlignment="1">
      <alignment horizontal="left"/>
    </xf>
    <xf numFmtId="0" fontId="4" fillId="2" borderId="1" xfId="0" applyFont="1" applyFill="1" applyBorder="1" applyAlignment="1">
      <alignment horizontal="right"/>
    </xf>
    <xf numFmtId="0" fontId="4" fillId="2" borderId="1" xfId="0" applyFont="1" applyFill="1" applyBorder="1" applyAlignment="1">
      <alignment horizontal="center"/>
    </xf>
    <xf numFmtId="0" fontId="1" fillId="2" borderId="13" xfId="0" applyFont="1" applyFill="1" applyBorder="1" applyAlignment="1">
      <alignment horizontal="center" vertical="center"/>
    </xf>
    <xf numFmtId="0" fontId="2" fillId="3" borderId="1" xfId="0" applyFont="1" applyFill="1" applyBorder="1" applyAlignment="1">
      <alignment horizontal="left"/>
    </xf>
    <xf numFmtId="0" fontId="2" fillId="3" borderId="1" xfId="0" applyFont="1" applyFill="1" applyBorder="1" applyAlignment="1">
      <alignment horizontal="right"/>
    </xf>
    <xf numFmtId="0" fontId="2" fillId="3" borderId="1" xfId="0" applyFont="1" applyFill="1" applyBorder="1" applyAlignment="1">
      <alignment horizontal="center"/>
    </xf>
    <xf numFmtId="0" fontId="1" fillId="3" borderId="12" xfId="0" applyFont="1" applyFill="1" applyBorder="1" applyAlignment="1">
      <alignment horizontal="center"/>
    </xf>
    <xf numFmtId="0" fontId="5" fillId="0" borderId="1" xfId="0" applyFont="1" applyFill="1" applyBorder="1" applyAlignment="1">
      <alignment horizontal="left"/>
    </xf>
    <xf numFmtId="1" fontId="5" fillId="0" borderId="1" xfId="0" applyNumberFormat="1" applyFont="1" applyFill="1" applyBorder="1" applyAlignment="1">
      <alignment horizontal="right"/>
    </xf>
    <xf numFmtId="0" fontId="1" fillId="3" borderId="4" xfId="0" applyFont="1" applyFill="1" applyBorder="1" applyAlignment="1">
      <alignment horizontal="center"/>
    </xf>
    <xf numFmtId="0" fontId="6" fillId="0" borderId="1" xfId="0" applyFont="1" applyBorder="1" applyAlignment="1">
      <alignment horizontal="left"/>
    </xf>
    <xf numFmtId="0" fontId="5" fillId="0" borderId="2" xfId="0" applyFont="1" applyFill="1" applyBorder="1" applyAlignment="1">
      <alignment horizontal="center"/>
    </xf>
    <xf numFmtId="0" fontId="5" fillId="0" borderId="17" xfId="0" applyFont="1" applyBorder="1" applyAlignment="1">
      <alignment horizontal="left"/>
    </xf>
    <xf numFmtId="0" fontId="6" fillId="0" borderId="20" xfId="0" applyFont="1" applyBorder="1"/>
    <xf numFmtId="0" fontId="7" fillId="0" borderId="0" xfId="0" applyFont="1"/>
    <xf numFmtId="0" fontId="9" fillId="0" borderId="3" xfId="0" applyFont="1" applyBorder="1" applyAlignment="1">
      <alignment vertical="center" wrapText="1"/>
    </xf>
    <xf numFmtId="0" fontId="11" fillId="4" borderId="1" xfId="0" applyFont="1" applyFill="1" applyBorder="1" applyAlignment="1">
      <alignment wrapText="1"/>
    </xf>
    <xf numFmtId="0" fontId="11" fillId="4" borderId="1" xfId="0" applyFont="1" applyFill="1" applyBorder="1"/>
    <xf numFmtId="0" fontId="0" fillId="0" borderId="0" xfId="0" applyFont="1"/>
    <xf numFmtId="0" fontId="8" fillId="0" borderId="0" xfId="0" applyFont="1" applyAlignment="1">
      <alignment horizontal="left" vertical="center" wrapText="1"/>
    </xf>
    <xf numFmtId="0" fontId="7" fillId="0" borderId="0" xfId="0" applyFont="1" applyBorder="1"/>
    <xf numFmtId="0" fontId="14" fillId="0" borderId="0" xfId="0" applyFont="1" applyBorder="1"/>
    <xf numFmtId="0" fontId="10" fillId="0" borderId="0" xfId="0" applyFont="1" applyBorder="1" applyAlignment="1">
      <alignment vertical="center" wrapText="1"/>
    </xf>
    <xf numFmtId="0" fontId="9" fillId="0" borderId="0" xfId="0" applyFont="1" applyBorder="1" applyAlignment="1">
      <alignment vertical="center"/>
    </xf>
    <xf numFmtId="0" fontId="9" fillId="0" borderId="0" xfId="0" applyFont="1" applyBorder="1" applyAlignment="1">
      <alignment vertical="center" wrapText="1"/>
    </xf>
    <xf numFmtId="0" fontId="9" fillId="0" borderId="0" xfId="0" applyFont="1" applyBorder="1" applyAlignment="1">
      <alignment horizontal="center" vertical="center"/>
    </xf>
    <xf numFmtId="0" fontId="9" fillId="0" borderId="0" xfId="0" applyFont="1" applyBorder="1"/>
    <xf numFmtId="0" fontId="9" fillId="0" borderId="0" xfId="0" applyFont="1"/>
    <xf numFmtId="0" fontId="7" fillId="0" borderId="9" xfId="0" applyFont="1" applyBorder="1"/>
    <xf numFmtId="0" fontId="9" fillId="0" borderId="28" xfId="0" applyFont="1" applyBorder="1" applyAlignment="1">
      <alignment vertical="center"/>
    </xf>
    <xf numFmtId="0" fontId="7" fillId="0" borderId="9" xfId="0" applyNumberFormat="1" applyFont="1" applyBorder="1"/>
    <xf numFmtId="0" fontId="7" fillId="0" borderId="0" xfId="0" applyNumberFormat="1" applyFont="1"/>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44" fontId="2" fillId="0" borderId="0" xfId="0" applyNumberFormat="1" applyFont="1"/>
    <xf numFmtId="0" fontId="2" fillId="0" borderId="0" xfId="0" applyFont="1" applyAlignment="1">
      <alignment horizontal="center"/>
    </xf>
    <xf numFmtId="0" fontId="4" fillId="0" borderId="1" xfId="0" applyFont="1" applyBorder="1" applyAlignment="1">
      <alignment horizontal="left"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xf>
    <xf numFmtId="0" fontId="4" fillId="0" borderId="0" xfId="0" applyFont="1" applyBorder="1" applyAlignment="1">
      <alignment horizontal="center" vertical="center" wrapText="1"/>
    </xf>
    <xf numFmtId="0" fontId="2" fillId="0" borderId="0" xfId="0" applyFont="1" applyBorder="1" applyAlignment="1">
      <alignment horizontal="center"/>
    </xf>
    <xf numFmtId="0" fontId="2" fillId="0" borderId="0" xfId="0" applyFont="1" applyBorder="1"/>
    <xf numFmtId="0" fontId="4" fillId="0" borderId="5" xfId="0" applyFont="1" applyBorder="1" applyAlignment="1">
      <alignment horizontal="left" vertical="center" wrapText="1"/>
    </xf>
    <xf numFmtId="0" fontId="4" fillId="0" borderId="27" xfId="0" applyFont="1" applyBorder="1" applyAlignment="1">
      <alignment horizontal="center" vertical="center"/>
    </xf>
    <xf numFmtId="0" fontId="3" fillId="0" borderId="1" xfId="0" applyNumberFormat="1" applyFont="1" applyBorder="1" applyAlignment="1">
      <alignment horizontal="center" vertical="center"/>
    </xf>
    <xf numFmtId="0" fontId="2" fillId="2" borderId="0" xfId="0" applyFont="1" applyFill="1" applyAlignment="1">
      <alignment horizontal="center"/>
    </xf>
    <xf numFmtId="0" fontId="3" fillId="0" borderId="25" xfId="0" applyFont="1" applyBorder="1" applyAlignment="1">
      <alignment horizontal="center" vertical="center"/>
    </xf>
    <xf numFmtId="2" fontId="3" fillId="0" borderId="0" xfId="0" applyNumberFormat="1" applyFont="1" applyBorder="1" applyAlignment="1">
      <alignment horizontal="center" vertical="center"/>
    </xf>
    <xf numFmtId="0" fontId="3" fillId="2" borderId="0" xfId="0" applyFont="1" applyFill="1" applyBorder="1" applyAlignment="1">
      <alignment horizontal="center" vertical="center"/>
    </xf>
    <xf numFmtId="0" fontId="16" fillId="2" borderId="0" xfId="0" applyFont="1" applyFill="1" applyBorder="1" applyAlignment="1">
      <alignment horizontal="left" vertical="center" wrapText="1"/>
    </xf>
    <xf numFmtId="0" fontId="16" fillId="2" borderId="0" xfId="0" applyFont="1" applyFill="1" applyBorder="1" applyAlignment="1">
      <alignment horizontal="center" vertical="center"/>
    </xf>
    <xf numFmtId="0" fontId="16" fillId="2" borderId="0" xfId="0" applyFont="1" applyFill="1" applyBorder="1" applyAlignment="1">
      <alignment horizontal="center"/>
    </xf>
    <xf numFmtId="0" fontId="4" fillId="0" borderId="9" xfId="0" applyFont="1" applyBorder="1" applyAlignment="1">
      <alignment horizontal="center" vertical="center"/>
    </xf>
    <xf numFmtId="0" fontId="15" fillId="0" borderId="0" xfId="0" applyFont="1" applyAlignment="1">
      <alignment horizontal="left" vertical="center" wrapText="1"/>
    </xf>
    <xf numFmtId="0" fontId="13" fillId="2" borderId="28" xfId="0" applyFont="1" applyFill="1" applyBorder="1" applyAlignment="1" applyProtection="1">
      <alignment vertical="center"/>
      <protection hidden="1"/>
    </xf>
    <xf numFmtId="0" fontId="14" fillId="2" borderId="0" xfId="0" applyFont="1" applyFill="1" applyProtection="1">
      <protection hidden="1"/>
    </xf>
    <xf numFmtId="0" fontId="13" fillId="2" borderId="24" xfId="0" applyFont="1" applyFill="1" applyBorder="1" applyAlignment="1" applyProtection="1">
      <alignment vertical="center"/>
      <protection hidden="1"/>
    </xf>
    <xf numFmtId="0" fontId="13" fillId="2" borderId="1" xfId="0" applyFont="1" applyFill="1" applyBorder="1" applyAlignment="1" applyProtection="1">
      <alignment horizontal="center" vertical="center" wrapText="1"/>
      <protection hidden="1"/>
    </xf>
    <xf numFmtId="0" fontId="13" fillId="2" borderId="24" xfId="0" applyFont="1" applyFill="1" applyBorder="1" applyAlignment="1" applyProtection="1">
      <alignment horizontal="center" vertical="center" wrapText="1"/>
      <protection hidden="1"/>
    </xf>
    <xf numFmtId="0" fontId="14" fillId="2" borderId="27" xfId="0" applyFont="1" applyFill="1" applyBorder="1" applyProtection="1">
      <protection hidden="1"/>
    </xf>
    <xf numFmtId="0" fontId="13" fillId="2" borderId="25" xfId="0" applyFont="1" applyFill="1" applyBorder="1" applyAlignment="1" applyProtection="1">
      <alignment vertical="center" wrapText="1"/>
      <protection hidden="1"/>
    </xf>
    <xf numFmtId="0" fontId="14" fillId="2" borderId="4" xfId="0" applyFont="1" applyFill="1" applyBorder="1" applyAlignment="1" applyProtection="1">
      <alignment horizontal="left" vertical="center" wrapText="1"/>
      <protection hidden="1"/>
    </xf>
    <xf numFmtId="44" fontId="14" fillId="2" borderId="4" xfId="0" applyNumberFormat="1" applyFont="1" applyFill="1" applyBorder="1" applyAlignment="1" applyProtection="1">
      <alignment horizontal="left" vertical="center" wrapText="1"/>
      <protection hidden="1"/>
    </xf>
    <xf numFmtId="44" fontId="14" fillId="2" borderId="1" xfId="0" applyNumberFormat="1" applyFont="1" applyFill="1" applyBorder="1" applyAlignment="1" applyProtection="1">
      <alignment horizontal="left" vertical="center" wrapText="1"/>
      <protection hidden="1"/>
    </xf>
    <xf numFmtId="0" fontId="14" fillId="2" borderId="1" xfId="0" applyFont="1" applyFill="1" applyBorder="1" applyAlignment="1" applyProtection="1">
      <protection hidden="1"/>
    </xf>
    <xf numFmtId="0" fontId="14" fillId="2" borderId="4" xfId="0" applyFont="1" applyFill="1" applyBorder="1" applyProtection="1">
      <protection hidden="1"/>
    </xf>
    <xf numFmtId="2" fontId="14" fillId="2" borderId="4" xfId="0" applyNumberFormat="1" applyFont="1" applyFill="1" applyBorder="1" applyAlignment="1" applyProtection="1">
      <alignment horizontal="left" vertical="center" wrapText="1"/>
      <protection hidden="1"/>
    </xf>
    <xf numFmtId="0" fontId="14" fillId="2" borderId="1" xfId="0" applyFont="1" applyFill="1" applyBorder="1" applyProtection="1">
      <protection hidden="1"/>
    </xf>
    <xf numFmtId="0" fontId="14" fillId="2" borderId="25" xfId="0" applyFont="1" applyFill="1" applyBorder="1" applyProtection="1">
      <protection hidden="1"/>
    </xf>
    <xf numFmtId="0" fontId="14" fillId="2" borderId="7" xfId="0" applyFont="1" applyFill="1" applyBorder="1" applyProtection="1">
      <protection hidden="1"/>
    </xf>
    <xf numFmtId="0" fontId="14" fillId="2" borderId="5" xfId="0" applyFont="1" applyFill="1" applyBorder="1" applyProtection="1">
      <protection hidden="1"/>
    </xf>
    <xf numFmtId="44" fontId="14" fillId="2" borderId="1" xfId="0" applyNumberFormat="1" applyFont="1" applyFill="1" applyBorder="1" applyAlignment="1" applyProtection="1">
      <alignment horizontal="left"/>
      <protection hidden="1"/>
    </xf>
    <xf numFmtId="0" fontId="14" fillId="2" borderId="1" xfId="0" applyNumberFormat="1" applyFont="1" applyFill="1" applyBorder="1" applyProtection="1">
      <protection hidden="1"/>
    </xf>
    <xf numFmtId="44" fontId="14" fillId="2" borderId="2" xfId="0" applyNumberFormat="1" applyFont="1" applyFill="1" applyBorder="1" applyProtection="1">
      <protection hidden="1"/>
    </xf>
    <xf numFmtId="0" fontId="13" fillId="2" borderId="4" xfId="0" applyFont="1" applyFill="1" applyBorder="1" applyAlignment="1" applyProtection="1">
      <alignment vertical="center" wrapText="1"/>
      <protection hidden="1"/>
    </xf>
    <xf numFmtId="0" fontId="14" fillId="2" borderId="4" xfId="0" quotePrefix="1" applyFont="1" applyFill="1" applyBorder="1" applyAlignment="1" applyProtection="1">
      <alignment horizontal="left" wrapText="1"/>
      <protection hidden="1"/>
    </xf>
    <xf numFmtId="0" fontId="13" fillId="2" borderId="1" xfId="0" applyFont="1" applyFill="1" applyBorder="1" applyAlignment="1" applyProtection="1">
      <alignment vertical="center" wrapText="1"/>
      <protection hidden="1"/>
    </xf>
    <xf numFmtId="44" fontId="14" fillId="2" borderId="7" xfId="0" applyNumberFormat="1" applyFont="1" applyFill="1" applyBorder="1" applyAlignment="1" applyProtection="1">
      <alignment horizontal="left" wrapText="1"/>
      <protection hidden="1"/>
    </xf>
    <xf numFmtId="0" fontId="14" fillId="2" borderId="3" xfId="0" applyFont="1" applyFill="1" applyBorder="1" applyAlignment="1" applyProtection="1">
      <alignment horizontal="left"/>
      <protection hidden="1"/>
    </xf>
    <xf numFmtId="0" fontId="14" fillId="2" borderId="10" xfId="0" applyFont="1" applyFill="1" applyBorder="1" applyAlignment="1" applyProtection="1">
      <alignment horizontal="left"/>
      <protection hidden="1"/>
    </xf>
    <xf numFmtId="0" fontId="14" fillId="2" borderId="1" xfId="0" applyNumberFormat="1" applyFont="1" applyFill="1" applyBorder="1" applyAlignment="1" applyProtection="1">
      <alignment horizontal="left"/>
      <protection hidden="1"/>
    </xf>
    <xf numFmtId="44" fontId="14" fillId="2" borderId="1" xfId="0" applyNumberFormat="1" applyFont="1" applyFill="1" applyBorder="1" applyProtection="1">
      <protection hidden="1"/>
    </xf>
    <xf numFmtId="0" fontId="14" fillId="2" borderId="1" xfId="0" applyFont="1" applyFill="1" applyBorder="1" applyAlignment="1" applyProtection="1">
      <alignment horizontal="left" vertical="center" wrapText="1"/>
      <protection hidden="1"/>
    </xf>
    <xf numFmtId="2" fontId="14" fillId="2" borderId="6" xfId="0" applyNumberFormat="1" applyFont="1" applyFill="1" applyBorder="1" applyAlignment="1" applyProtection="1">
      <alignment horizontal="left" vertical="center" wrapText="1"/>
      <protection hidden="1"/>
    </xf>
    <xf numFmtId="44" fontId="14" fillId="2" borderId="5" xfId="0" applyNumberFormat="1" applyFont="1" applyFill="1" applyBorder="1" applyAlignment="1" applyProtection="1">
      <alignment horizontal="left"/>
      <protection hidden="1"/>
    </xf>
    <xf numFmtId="0" fontId="14" fillId="2" borderId="0" xfId="0" applyFont="1" applyFill="1" applyBorder="1" applyAlignment="1" applyProtection="1">
      <alignment horizontal="left" vertical="center"/>
      <protection hidden="1"/>
    </xf>
    <xf numFmtId="0" fontId="14" fillId="2" borderId="4" xfId="0" applyFont="1" applyFill="1" applyBorder="1" applyAlignment="1" applyProtection="1">
      <alignment vertical="center"/>
      <protection hidden="1"/>
    </xf>
    <xf numFmtId="0" fontId="14" fillId="2" borderId="4" xfId="0" applyFont="1" applyFill="1" applyBorder="1" applyAlignment="1" applyProtection="1">
      <alignment horizontal="left"/>
      <protection hidden="1"/>
    </xf>
    <xf numFmtId="0" fontId="14" fillId="2" borderId="1" xfId="0" applyFont="1" applyFill="1" applyBorder="1" applyAlignment="1" applyProtection="1">
      <alignment horizontal="left"/>
      <protection hidden="1"/>
    </xf>
    <xf numFmtId="0" fontId="14" fillId="2" borderId="26" xfId="0" applyFont="1" applyFill="1" applyBorder="1" applyAlignment="1" applyProtection="1">
      <alignment horizontal="left"/>
      <protection hidden="1"/>
    </xf>
    <xf numFmtId="0" fontId="14" fillId="2" borderId="3" xfId="0" applyFont="1" applyFill="1" applyBorder="1" applyProtection="1">
      <protection hidden="1"/>
    </xf>
    <xf numFmtId="44" fontId="14" fillId="2" borderId="2" xfId="0" applyNumberFormat="1" applyFont="1" applyFill="1" applyBorder="1" applyAlignment="1" applyProtection="1">
      <alignment horizontal="left"/>
      <protection hidden="1"/>
    </xf>
    <xf numFmtId="0" fontId="14" fillId="2" borderId="6" xfId="0" applyFont="1" applyFill="1" applyBorder="1" applyAlignment="1" applyProtection="1">
      <alignment horizontal="left" vertical="center" wrapText="1"/>
      <protection hidden="1"/>
    </xf>
    <xf numFmtId="0" fontId="13" fillId="2" borderId="4" xfId="0" applyFont="1" applyFill="1" applyBorder="1" applyAlignment="1" applyProtection="1">
      <alignment horizontal="left" vertical="center" wrapText="1"/>
      <protection hidden="1"/>
    </xf>
    <xf numFmtId="2" fontId="14" fillId="2" borderId="1" xfId="0" applyNumberFormat="1" applyFont="1" applyFill="1" applyBorder="1" applyAlignment="1" applyProtection="1">
      <alignment horizontal="left" vertical="center" wrapText="1"/>
      <protection hidden="1"/>
    </xf>
    <xf numFmtId="0" fontId="14" fillId="2" borderId="2" xfId="0" applyFont="1" applyFill="1" applyBorder="1" applyProtection="1">
      <protection hidden="1"/>
    </xf>
    <xf numFmtId="0" fontId="14" fillId="2" borderId="28" xfId="0" applyFont="1" applyFill="1" applyBorder="1" applyProtection="1">
      <protection hidden="1"/>
    </xf>
    <xf numFmtId="2" fontId="14" fillId="2" borderId="1" xfId="0" applyNumberFormat="1" applyFont="1" applyFill="1" applyBorder="1" applyAlignment="1" applyProtection="1">
      <alignment horizontal="left"/>
      <protection hidden="1"/>
    </xf>
    <xf numFmtId="44" fontId="14" fillId="2" borderId="5" xfId="0" applyNumberFormat="1" applyFont="1" applyFill="1" applyBorder="1" applyProtection="1">
      <protection hidden="1"/>
    </xf>
    <xf numFmtId="0" fontId="14" fillId="2" borderId="0" xfId="0" applyFont="1" applyFill="1" applyBorder="1" applyAlignment="1" applyProtection="1">
      <alignment horizontal="left" vertical="center" wrapText="1"/>
      <protection hidden="1"/>
    </xf>
    <xf numFmtId="0" fontId="14" fillId="2" borderId="1" xfId="0" applyFont="1" applyFill="1" applyBorder="1" applyAlignment="1" applyProtection="1">
      <alignment horizontal="left" vertical="center"/>
      <protection hidden="1"/>
    </xf>
    <xf numFmtId="0" fontId="14" fillId="2" borderId="26" xfId="0" applyFont="1" applyFill="1" applyBorder="1" applyAlignment="1" applyProtection="1">
      <alignment vertical="center"/>
      <protection hidden="1"/>
    </xf>
    <xf numFmtId="0" fontId="14" fillId="2" borderId="6" xfId="0" applyFont="1" applyFill="1" applyBorder="1" applyAlignment="1" applyProtection="1">
      <alignment horizontal="left"/>
      <protection hidden="1"/>
    </xf>
    <xf numFmtId="0" fontId="14" fillId="2" borderId="2" xfId="0" applyFont="1" applyFill="1" applyBorder="1" applyAlignment="1" applyProtection="1">
      <alignment horizontal="left"/>
      <protection hidden="1"/>
    </xf>
    <xf numFmtId="0" fontId="13" fillId="2" borderId="4" xfId="0" applyFont="1" applyFill="1" applyBorder="1" applyAlignment="1" applyProtection="1">
      <alignment vertical="center"/>
      <protection hidden="1"/>
    </xf>
    <xf numFmtId="0" fontId="13" fillId="2" borderId="1" xfId="0" applyFont="1" applyFill="1" applyBorder="1" applyAlignment="1" applyProtection="1">
      <alignment vertical="center"/>
      <protection hidden="1"/>
    </xf>
    <xf numFmtId="0" fontId="13" fillId="2" borderId="6" xfId="0" applyFont="1" applyFill="1" applyBorder="1" applyAlignment="1" applyProtection="1">
      <alignment horizontal="center" vertical="center" wrapText="1"/>
      <protection hidden="1"/>
    </xf>
    <xf numFmtId="0" fontId="14" fillId="2" borderId="6" xfId="0" applyFont="1" applyFill="1" applyBorder="1" applyProtection="1">
      <protection hidden="1"/>
    </xf>
    <xf numFmtId="0" fontId="14" fillId="2" borderId="5" xfId="0" applyFont="1" applyFill="1" applyBorder="1" applyAlignment="1" applyProtection="1">
      <alignment horizontal="left"/>
      <protection hidden="1"/>
    </xf>
    <xf numFmtId="0" fontId="13" fillId="2" borderId="0" xfId="0" applyFont="1" applyFill="1" applyBorder="1" applyAlignment="1" applyProtection="1">
      <alignment horizontal="left" vertical="center" wrapText="1"/>
      <protection hidden="1"/>
    </xf>
    <xf numFmtId="0" fontId="13" fillId="2" borderId="1" xfId="0" applyFont="1" applyFill="1" applyBorder="1" applyAlignment="1" applyProtection="1">
      <alignment horizontal="left" vertical="center" wrapText="1"/>
      <protection hidden="1"/>
    </xf>
    <xf numFmtId="0" fontId="14" fillId="2" borderId="5" xfId="0" applyNumberFormat="1" applyFont="1" applyFill="1" applyBorder="1" applyAlignment="1" applyProtection="1">
      <alignment horizontal="left"/>
      <protection hidden="1"/>
    </xf>
    <xf numFmtId="0" fontId="14" fillId="2" borderId="1" xfId="0" applyFont="1" applyFill="1" applyBorder="1" applyAlignment="1" applyProtection="1">
      <alignment horizontal="center" vertical="center"/>
      <protection hidden="1"/>
    </xf>
    <xf numFmtId="0" fontId="14" fillId="2" borderId="6" xfId="0" applyFont="1" applyFill="1" applyBorder="1" applyAlignment="1" applyProtection="1">
      <alignment vertical="center"/>
      <protection hidden="1"/>
    </xf>
    <xf numFmtId="0" fontId="13" fillId="2" borderId="2" xfId="0" applyFont="1" applyFill="1" applyBorder="1" applyAlignment="1" applyProtection="1">
      <alignment vertical="center" wrapText="1"/>
      <protection hidden="1"/>
    </xf>
    <xf numFmtId="0" fontId="14" fillId="2" borderId="2" xfId="0" applyFont="1" applyFill="1" applyBorder="1" applyAlignment="1" applyProtection="1">
      <alignment horizontal="center" vertical="center"/>
      <protection hidden="1"/>
    </xf>
    <xf numFmtId="0" fontId="14" fillId="2" borderId="8" xfId="0" applyFont="1" applyFill="1" applyBorder="1" applyProtection="1">
      <protection hidden="1"/>
    </xf>
    <xf numFmtId="0" fontId="14" fillId="2" borderId="2" xfId="0" applyNumberFormat="1" applyFont="1" applyFill="1" applyBorder="1" applyProtection="1">
      <protection hidden="1"/>
    </xf>
    <xf numFmtId="0" fontId="13" fillId="2" borderId="3" xfId="0" applyFont="1" applyFill="1" applyBorder="1" applyAlignment="1" applyProtection="1">
      <alignment vertical="center" wrapText="1"/>
      <protection hidden="1"/>
    </xf>
    <xf numFmtId="0" fontId="13" fillId="2" borderId="3" xfId="0" applyFont="1" applyFill="1" applyBorder="1" applyAlignment="1" applyProtection="1">
      <alignment horizontal="left" vertical="center" wrapText="1"/>
      <protection hidden="1"/>
    </xf>
    <xf numFmtId="0" fontId="14" fillId="2" borderId="10" xfId="0" applyFont="1" applyFill="1" applyBorder="1" applyProtection="1">
      <protection hidden="1"/>
    </xf>
    <xf numFmtId="0" fontId="14" fillId="2" borderId="24" xfId="0" applyFont="1" applyFill="1" applyBorder="1" applyProtection="1">
      <protection hidden="1"/>
    </xf>
    <xf numFmtId="0" fontId="14" fillId="2" borderId="3" xfId="0" applyNumberFormat="1" applyFont="1" applyFill="1" applyBorder="1" applyProtection="1">
      <protection hidden="1"/>
    </xf>
    <xf numFmtId="0" fontId="14" fillId="2" borderId="4" xfId="0" applyFont="1" applyFill="1" applyBorder="1" applyAlignment="1" applyProtection="1">
      <alignment horizontal="center" vertical="center"/>
      <protection hidden="1"/>
    </xf>
    <xf numFmtId="0" fontId="14" fillId="2" borderId="1" xfId="0" applyFont="1" applyFill="1" applyBorder="1" applyAlignment="1" applyProtection="1">
      <alignment horizontal="right" vertical="center"/>
      <protection hidden="1"/>
    </xf>
    <xf numFmtId="0" fontId="14" fillId="2" borderId="26" xfId="0" applyFont="1" applyFill="1" applyBorder="1" applyProtection="1">
      <protection hidden="1"/>
    </xf>
    <xf numFmtId="0" fontId="13" fillId="2" borderId="0" xfId="0" applyFont="1" applyFill="1" applyBorder="1" applyAlignment="1" applyProtection="1">
      <alignment vertical="center"/>
      <protection hidden="1"/>
    </xf>
    <xf numFmtId="0" fontId="14" fillId="2" borderId="0" xfId="0" applyFont="1" applyFill="1" applyBorder="1" applyProtection="1">
      <protection hidden="1"/>
    </xf>
    <xf numFmtId="0" fontId="14" fillId="2" borderId="0" xfId="0" applyNumberFormat="1" applyFont="1" applyFill="1" applyProtection="1">
      <protection hidden="1"/>
    </xf>
    <xf numFmtId="0" fontId="9" fillId="0" borderId="0" xfId="0" applyFont="1" applyProtection="1">
      <protection hidden="1"/>
    </xf>
    <xf numFmtId="0" fontId="7" fillId="0" borderId="0" xfId="0" applyFont="1" applyProtection="1">
      <protection hidden="1"/>
    </xf>
    <xf numFmtId="0" fontId="7" fillId="0" borderId="0" xfId="0" applyNumberFormat="1" applyFont="1" applyProtection="1">
      <protection hidden="1"/>
    </xf>
    <xf numFmtId="43" fontId="7" fillId="0" borderId="0" xfId="1" applyFont="1"/>
    <xf numFmtId="43" fontId="2" fillId="0" borderId="0" xfId="1" applyFont="1" applyAlignment="1">
      <alignment horizontal="center"/>
    </xf>
    <xf numFmtId="43" fontId="2" fillId="0" borderId="0" xfId="1" applyFont="1"/>
    <xf numFmtId="9" fontId="3" fillId="2" borderId="0" xfId="0" applyNumberFormat="1" applyFont="1" applyFill="1" applyBorder="1" applyAlignment="1">
      <alignment horizontal="center"/>
    </xf>
    <xf numFmtId="43" fontId="2" fillId="0" borderId="0" xfId="0" applyNumberFormat="1" applyFont="1" applyAlignment="1">
      <alignment horizontal="center"/>
    </xf>
    <xf numFmtId="43" fontId="3" fillId="0" borderId="0" xfId="1" applyFont="1" applyBorder="1" applyAlignment="1">
      <alignment horizontal="center"/>
    </xf>
    <xf numFmtId="43" fontId="4" fillId="0" borderId="0" xfId="1" applyFont="1" applyBorder="1" applyAlignment="1">
      <alignment horizontal="center" vertical="center" wrapText="1"/>
    </xf>
    <xf numFmtId="43" fontId="2" fillId="0" borderId="0" xfId="1" applyFont="1" applyBorder="1" applyAlignment="1">
      <alignment horizontal="center"/>
    </xf>
    <xf numFmtId="43" fontId="2" fillId="0" borderId="0" xfId="1" applyFont="1" applyBorder="1"/>
    <xf numFmtId="43" fontId="15" fillId="0" borderId="0" xfId="1" applyFont="1" applyAlignment="1">
      <alignment horizontal="left" vertical="center" wrapText="1"/>
    </xf>
    <xf numFmtId="43" fontId="3" fillId="0" borderId="1" xfId="0" applyNumberFormat="1" applyFont="1" applyBorder="1" applyAlignment="1">
      <alignment horizontal="center" vertical="center"/>
    </xf>
    <xf numFmtId="43" fontId="3" fillId="5" borderId="1" xfId="0" applyNumberFormat="1" applyFont="1" applyFill="1" applyBorder="1" applyAlignment="1">
      <alignment horizontal="center" vertical="center"/>
    </xf>
    <xf numFmtId="0" fontId="16" fillId="5" borderId="1" xfId="0" applyFont="1" applyFill="1" applyBorder="1" applyAlignment="1">
      <alignment horizontal="left" vertical="center" wrapText="1"/>
    </xf>
    <xf numFmtId="0" fontId="16" fillId="5" borderId="1" xfId="0" applyFont="1" applyFill="1" applyBorder="1" applyAlignment="1">
      <alignment horizontal="center" vertical="center"/>
    </xf>
    <xf numFmtId="0" fontId="15" fillId="0" borderId="0" xfId="0" applyFont="1" applyAlignment="1">
      <alignment horizontal="left" vertical="center" wrapText="1"/>
    </xf>
    <xf numFmtId="0" fontId="7" fillId="0" borderId="9" xfId="0" applyFont="1" applyBorder="1" applyAlignment="1">
      <alignment wrapText="1"/>
    </xf>
    <xf numFmtId="0" fontId="15" fillId="0" borderId="0" xfId="0" applyFont="1" applyBorder="1" applyAlignment="1">
      <alignment horizontal="center" vertical="center" wrapText="1"/>
    </xf>
    <xf numFmtId="0" fontId="2" fillId="0" borderId="0" xfId="0" applyFont="1" applyBorder="1" applyAlignment="1">
      <alignment wrapText="1"/>
    </xf>
    <xf numFmtId="0" fontId="7" fillId="0" borderId="0" xfId="0" applyFont="1" applyAlignment="1">
      <alignment wrapText="1"/>
    </xf>
    <xf numFmtId="0" fontId="19" fillId="0" borderId="5" xfId="0" applyFont="1" applyBorder="1" applyAlignment="1">
      <alignment horizontal="center" vertical="center" wrapText="1"/>
    </xf>
    <xf numFmtId="0" fontId="19" fillId="0" borderId="5" xfId="0" applyFont="1" applyBorder="1" applyAlignment="1">
      <alignment horizontal="center" vertical="center"/>
    </xf>
    <xf numFmtId="0" fontId="7" fillId="2" borderId="0" xfId="0" applyFont="1" applyFill="1"/>
    <xf numFmtId="43" fontId="7" fillId="2" borderId="0" xfId="1" applyFont="1" applyFill="1"/>
    <xf numFmtId="0" fontId="2" fillId="2" borderId="0" xfId="0" applyFont="1" applyFill="1" applyAlignment="1">
      <alignment horizontal="center" vertical="center"/>
    </xf>
    <xf numFmtId="43" fontId="2" fillId="2" borderId="0" xfId="1" applyFont="1" applyFill="1" applyAlignment="1">
      <alignment horizontal="center" vertical="center"/>
    </xf>
    <xf numFmtId="43" fontId="2" fillId="2" borderId="0" xfId="1" applyFont="1" applyFill="1" applyAlignment="1">
      <alignment horizontal="center"/>
    </xf>
    <xf numFmtId="43" fontId="2" fillId="2" borderId="0" xfId="0" applyNumberFormat="1" applyFont="1" applyFill="1" applyAlignment="1">
      <alignment horizontal="center"/>
    </xf>
    <xf numFmtId="43" fontId="3" fillId="2" borderId="0" xfId="0" applyNumberFormat="1" applyFont="1" applyFill="1" applyBorder="1" applyAlignment="1">
      <alignment horizontal="center"/>
    </xf>
    <xf numFmtId="0" fontId="3" fillId="2" borderId="0" xfId="0" applyFont="1" applyFill="1" applyBorder="1" applyAlignment="1">
      <alignment horizontal="center"/>
    </xf>
    <xf numFmtId="43" fontId="3" fillId="2" borderId="0" xfId="1" applyFont="1" applyFill="1" applyBorder="1" applyAlignment="1">
      <alignment horizontal="center"/>
    </xf>
    <xf numFmtId="0" fontId="4" fillId="2" borderId="0" xfId="0" applyFont="1" applyFill="1" applyBorder="1" applyAlignment="1">
      <alignment horizontal="center" vertical="center" wrapText="1"/>
    </xf>
    <xf numFmtId="43" fontId="4" fillId="2" borderId="0" xfId="1" applyFont="1" applyFill="1" applyBorder="1" applyAlignment="1">
      <alignment horizontal="center" vertical="center" wrapText="1"/>
    </xf>
    <xf numFmtId="0" fontId="4" fillId="0" borderId="29" xfId="0" applyFont="1" applyBorder="1" applyAlignment="1">
      <alignment horizontal="left" vertical="center" wrapText="1"/>
    </xf>
    <xf numFmtId="0" fontId="3" fillId="0" borderId="30" xfId="0" applyFont="1" applyBorder="1" applyAlignment="1">
      <alignment horizontal="center" vertical="center"/>
    </xf>
    <xf numFmtId="43" fontId="4" fillId="0" borderId="31" xfId="1"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7" borderId="1" xfId="0" applyFont="1" applyFill="1" applyBorder="1" applyAlignment="1">
      <alignment horizontal="left" vertical="center"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4" fillId="7" borderId="4" xfId="0" applyFont="1" applyFill="1" applyBorder="1" applyAlignment="1">
      <alignment horizontal="left" vertical="center" wrapText="1"/>
    </xf>
    <xf numFmtId="0" fontId="16" fillId="5" borderId="3" xfId="0" applyFont="1" applyFill="1" applyBorder="1" applyAlignment="1">
      <alignment horizontal="center" vertical="center"/>
    </xf>
    <xf numFmtId="43" fontId="3" fillId="5" borderId="3" xfId="0" applyNumberFormat="1" applyFont="1" applyFill="1" applyBorder="1" applyAlignment="1">
      <alignment horizontal="center" vertical="center"/>
    </xf>
    <xf numFmtId="0" fontId="7" fillId="0" borderId="33" xfId="0" applyFont="1" applyBorder="1"/>
    <xf numFmtId="43" fontId="7" fillId="0" borderId="35" xfId="1" applyFont="1" applyBorder="1"/>
    <xf numFmtId="0" fontId="4" fillId="0" borderId="14" xfId="0" applyFont="1" applyBorder="1" applyAlignment="1">
      <alignment horizontal="center" vertical="center" wrapText="1"/>
    </xf>
    <xf numFmtId="43" fontId="19" fillId="0" borderId="36" xfId="1" applyFont="1" applyBorder="1" applyAlignment="1">
      <alignment horizontal="center" vertical="center" wrapText="1"/>
    </xf>
    <xf numFmtId="0" fontId="4" fillId="0" borderId="15" xfId="0" applyFont="1" applyBorder="1" applyAlignment="1">
      <alignment horizontal="center" vertical="center"/>
    </xf>
    <xf numFmtId="43" fontId="3" fillId="0" borderId="21" xfId="1"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4" fillId="0" borderId="13" xfId="0" applyFont="1" applyBorder="1" applyAlignment="1">
      <alignment horizontal="center" vertical="center"/>
    </xf>
    <xf numFmtId="0" fontId="3" fillId="5" borderId="11" xfId="0" applyFont="1" applyFill="1" applyBorder="1" applyAlignment="1">
      <alignment horizontal="center" vertical="center"/>
    </xf>
    <xf numFmtId="43" fontId="3" fillId="5" borderId="21" xfId="1" applyFont="1" applyFill="1" applyBorder="1" applyAlignment="1">
      <alignment horizontal="center" vertical="center"/>
    </xf>
    <xf numFmtId="0" fontId="4" fillId="0" borderId="15" xfId="0" applyFont="1" applyBorder="1" applyAlignment="1">
      <alignment horizontal="center" vertical="center" wrapText="1"/>
    </xf>
    <xf numFmtId="0" fontId="3" fillId="0" borderId="15" xfId="0" applyFont="1" applyBorder="1" applyAlignment="1">
      <alignment horizontal="center" vertical="center"/>
    </xf>
    <xf numFmtId="0" fontId="4" fillId="7" borderId="13" xfId="0" applyFont="1" applyFill="1" applyBorder="1" applyAlignment="1">
      <alignment horizontal="center" vertical="center"/>
    </xf>
    <xf numFmtId="164" fontId="3" fillId="0" borderId="13" xfId="0" applyNumberFormat="1" applyFont="1" applyBorder="1" applyAlignment="1">
      <alignment horizontal="center" vertical="center"/>
    </xf>
    <xf numFmtId="2" fontId="3" fillId="0" borderId="13" xfId="0" applyNumberFormat="1" applyFont="1" applyBorder="1" applyAlignment="1">
      <alignment horizontal="center" vertical="center"/>
    </xf>
    <xf numFmtId="2" fontId="3" fillId="0" borderId="33" xfId="0" applyNumberFormat="1" applyFont="1" applyBorder="1" applyAlignment="1">
      <alignment horizontal="center" vertical="center"/>
    </xf>
    <xf numFmtId="2" fontId="3" fillId="6" borderId="39" xfId="0" applyNumberFormat="1" applyFont="1" applyFill="1" applyBorder="1" applyAlignment="1">
      <alignment horizontal="center" vertical="center"/>
    </xf>
    <xf numFmtId="0" fontId="4" fillId="6" borderId="40" xfId="0" applyFont="1" applyFill="1" applyBorder="1" applyAlignment="1">
      <alignment horizontal="left" vertical="center" wrapText="1"/>
    </xf>
    <xf numFmtId="0" fontId="3" fillId="6" borderId="40" xfId="0" applyFont="1" applyFill="1" applyBorder="1" applyAlignment="1">
      <alignment horizontal="center" vertical="center"/>
    </xf>
    <xf numFmtId="0" fontId="3" fillId="6" borderId="40" xfId="0" applyFont="1" applyFill="1" applyBorder="1" applyAlignment="1">
      <alignment horizontal="center"/>
    </xf>
    <xf numFmtId="43" fontId="3" fillId="6" borderId="41" xfId="1" applyFont="1" applyFill="1" applyBorder="1" applyAlignment="1">
      <alignment horizontal="center"/>
    </xf>
    <xf numFmtId="0" fontId="3" fillId="0" borderId="13"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xf>
    <xf numFmtId="43" fontId="3" fillId="0" borderId="1" xfId="0" applyNumberFormat="1" applyFont="1" applyFill="1" applyBorder="1" applyAlignment="1">
      <alignment horizontal="center" vertical="center"/>
    </xf>
    <xf numFmtId="43" fontId="3" fillId="0" borderId="21" xfId="1" applyFont="1" applyFill="1" applyBorder="1" applyAlignment="1">
      <alignment horizontal="center" vertical="center"/>
    </xf>
    <xf numFmtId="0" fontId="2" fillId="0" borderId="0" xfId="0" applyFont="1" applyFill="1" applyAlignment="1">
      <alignment horizontal="center"/>
    </xf>
    <xf numFmtId="43" fontId="2" fillId="0" borderId="0" xfId="0" applyNumberFormat="1" applyFont="1" applyFill="1" applyAlignment="1">
      <alignment horizontal="center"/>
    </xf>
    <xf numFmtId="43" fontId="2" fillId="0" borderId="0" xfId="1" applyFont="1" applyFill="1" applyAlignment="1">
      <alignment horizontal="center"/>
    </xf>
    <xf numFmtId="0" fontId="3" fillId="0" borderId="25" xfId="0" applyFont="1" applyFill="1" applyBorder="1" applyAlignment="1">
      <alignment horizontal="center" vertical="center"/>
    </xf>
    <xf numFmtId="0" fontId="3" fillId="0" borderId="4" xfId="0" applyFont="1" applyFill="1" applyBorder="1" applyAlignment="1">
      <alignment horizontal="center" vertical="center"/>
    </xf>
    <xf numFmtId="164" fontId="3" fillId="0" borderId="13" xfId="0" applyNumberFormat="1" applyFont="1" applyFill="1" applyBorder="1" applyAlignment="1">
      <alignment horizontal="center" vertical="center"/>
    </xf>
    <xf numFmtId="0" fontId="13" fillId="2" borderId="2" xfId="0" applyNumberFormat="1" applyFont="1" applyFill="1" applyBorder="1" applyAlignment="1" applyProtection="1">
      <alignment horizontal="center" vertical="center" wrapText="1"/>
      <protection hidden="1"/>
    </xf>
    <xf numFmtId="0" fontId="13" fillId="2" borderId="3" xfId="0" applyNumberFormat="1" applyFont="1" applyFill="1" applyBorder="1" applyAlignment="1" applyProtection="1">
      <alignment horizontal="center" vertical="center" wrapText="1"/>
      <protection hidden="1"/>
    </xf>
    <xf numFmtId="44" fontId="14" fillId="2" borderId="2" xfId="0" applyNumberFormat="1" applyFont="1" applyFill="1" applyBorder="1" applyAlignment="1" applyProtection="1">
      <alignment horizontal="center" vertical="center" wrapText="1"/>
      <protection hidden="1"/>
    </xf>
    <xf numFmtId="0" fontId="14" fillId="2" borderId="3" xfId="0" applyFont="1" applyFill="1" applyBorder="1" applyAlignment="1" applyProtection="1">
      <alignment horizontal="center" vertical="center" wrapText="1"/>
      <protection hidden="1"/>
    </xf>
    <xf numFmtId="0" fontId="13" fillId="2" borderId="2" xfId="0" applyFont="1" applyFill="1" applyBorder="1" applyAlignment="1" applyProtection="1">
      <alignment horizontal="center" vertical="center"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7" xfId="0" applyFont="1" applyFill="1" applyBorder="1" applyAlignment="1" applyProtection="1">
      <alignment horizontal="center" vertical="center" wrapText="1"/>
      <protection hidden="1"/>
    </xf>
    <xf numFmtId="0" fontId="8" fillId="0" borderId="0" xfId="0" applyFont="1" applyAlignment="1">
      <alignment horizontal="left" vertical="center" wrapText="1"/>
    </xf>
    <xf numFmtId="0" fontId="6" fillId="0" borderId="0" xfId="0" applyFont="1" applyAlignment="1">
      <alignment horizontal="left" wrapText="1"/>
    </xf>
    <xf numFmtId="0" fontId="14" fillId="2" borderId="2" xfId="0" applyFont="1" applyFill="1" applyBorder="1" applyAlignment="1" applyProtection="1">
      <alignment horizontal="left" vertical="center" wrapText="1"/>
      <protection hidden="1"/>
    </xf>
    <xf numFmtId="0" fontId="14" fillId="2" borderId="3" xfId="0" applyFont="1" applyFill="1" applyBorder="1" applyAlignment="1" applyProtection="1">
      <alignment horizontal="left" vertical="center" wrapText="1"/>
      <protection hidden="1"/>
    </xf>
    <xf numFmtId="44" fontId="14" fillId="2" borderId="2" xfId="0" applyNumberFormat="1" applyFont="1" applyFill="1" applyBorder="1" applyAlignment="1" applyProtection="1">
      <alignment horizontal="left" vertical="center" wrapText="1"/>
      <protection hidden="1"/>
    </xf>
    <xf numFmtId="44" fontId="14" fillId="2" borderId="3" xfId="0" applyNumberFormat="1" applyFont="1" applyFill="1" applyBorder="1" applyAlignment="1" applyProtection="1">
      <alignment horizontal="left" vertical="center" wrapText="1"/>
      <protection hidden="1"/>
    </xf>
    <xf numFmtId="43" fontId="4" fillId="7" borderId="4" xfId="0" applyNumberFormat="1" applyFont="1" applyFill="1" applyBorder="1" applyAlignment="1">
      <alignment horizontal="center" vertical="center"/>
    </xf>
    <xf numFmtId="0" fontId="4" fillId="7" borderId="6" xfId="0" applyFont="1" applyFill="1" applyBorder="1" applyAlignment="1">
      <alignment horizontal="center" vertical="center"/>
    </xf>
    <xf numFmtId="0" fontId="4" fillId="7" borderId="37" xfId="0" applyFont="1" applyFill="1" applyBorder="1" applyAlignment="1">
      <alignment horizontal="center" vertical="center"/>
    </xf>
    <xf numFmtId="0" fontId="3" fillId="0" borderId="0" xfId="0" applyFont="1" applyBorder="1" applyAlignment="1">
      <alignment horizontal="center" vertical="center" wrapText="1"/>
    </xf>
    <xf numFmtId="0" fontId="15" fillId="0" borderId="0" xfId="0" applyFont="1" applyAlignment="1">
      <alignment horizontal="left" vertical="center" wrapText="1"/>
    </xf>
    <xf numFmtId="0" fontId="17" fillId="0" borderId="3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34" xfId="0" applyFont="1" applyBorder="1" applyAlignment="1">
      <alignment horizontal="center" vertical="center" wrapText="1"/>
    </xf>
    <xf numFmtId="0" fontId="19" fillId="6" borderId="17" xfId="0" applyFont="1" applyFill="1" applyBorder="1" applyAlignment="1">
      <alignment horizontal="center" vertical="center" wrapText="1"/>
    </xf>
    <xf numFmtId="0" fontId="19" fillId="6" borderId="22" xfId="0" applyFont="1" applyFill="1" applyBorder="1" applyAlignment="1">
      <alignment horizontal="center" vertical="center" wrapText="1"/>
    </xf>
    <xf numFmtId="0" fontId="19" fillId="6" borderId="23" xfId="0" applyFont="1" applyFill="1" applyBorder="1" applyAlignment="1">
      <alignment horizontal="center" vertical="center" wrapText="1"/>
    </xf>
    <xf numFmtId="0" fontId="17" fillId="0" borderId="32" xfId="0" applyFont="1" applyBorder="1" applyAlignment="1">
      <alignment horizontal="center"/>
    </xf>
    <xf numFmtId="0" fontId="17" fillId="0" borderId="30" xfId="0" applyFont="1" applyBorder="1" applyAlignment="1">
      <alignment horizontal="center"/>
    </xf>
    <xf numFmtId="0" fontId="17" fillId="0" borderId="31" xfId="0" applyFont="1" applyBorder="1" applyAlignment="1">
      <alignment horizontal="center"/>
    </xf>
    <xf numFmtId="43" fontId="4" fillId="0" borderId="4" xfId="0" applyNumberFormat="1" applyFont="1" applyBorder="1" applyAlignment="1">
      <alignment horizontal="center" vertical="center"/>
    </xf>
    <xf numFmtId="0" fontId="4" fillId="0" borderId="6" xfId="0" applyFont="1" applyBorder="1" applyAlignment="1">
      <alignment horizontal="center" vertical="center"/>
    </xf>
    <xf numFmtId="0" fontId="4" fillId="0" borderId="37" xfId="0" applyFont="1" applyBorder="1" applyAlignment="1">
      <alignment horizontal="center" vertical="center"/>
    </xf>
    <xf numFmtId="43" fontId="4" fillId="0" borderId="25" xfId="0" applyNumberFormat="1" applyFont="1" applyBorder="1" applyAlignment="1">
      <alignment horizontal="center" vertical="center"/>
    </xf>
    <xf numFmtId="0" fontId="4" fillId="0" borderId="26" xfId="0" applyFont="1" applyBorder="1" applyAlignment="1">
      <alignment horizontal="center" vertical="center"/>
    </xf>
    <xf numFmtId="0" fontId="4" fillId="0" borderId="38" xfId="0" applyFont="1" applyBorder="1" applyAlignment="1">
      <alignment horizontal="center" vertical="center"/>
    </xf>
    <xf numFmtId="43" fontId="4" fillId="7" borderId="17" xfId="0" applyNumberFormat="1" applyFont="1" applyFill="1" applyBorder="1" applyAlignment="1">
      <alignment horizontal="center" vertical="center"/>
    </xf>
    <xf numFmtId="0" fontId="4" fillId="7" borderId="22" xfId="0" applyFont="1" applyFill="1" applyBorder="1" applyAlignment="1">
      <alignment horizontal="center" vertical="center"/>
    </xf>
    <xf numFmtId="0" fontId="4" fillId="7" borderId="23" xfId="0" applyFont="1" applyFill="1" applyBorder="1" applyAlignment="1">
      <alignment horizontal="center" vertical="center"/>
    </xf>
    <xf numFmtId="0" fontId="6" fillId="2" borderId="17" xfId="0" applyFont="1" applyFill="1" applyBorder="1" applyAlignment="1">
      <alignment horizontal="center" wrapText="1"/>
    </xf>
    <xf numFmtId="0" fontId="6" fillId="2" borderId="22" xfId="0" applyFont="1" applyFill="1" applyBorder="1" applyAlignment="1">
      <alignment horizontal="center" wrapText="1"/>
    </xf>
    <xf numFmtId="0" fontId="6" fillId="2" borderId="23" xfId="0" applyFont="1" applyFill="1" applyBorder="1" applyAlignment="1">
      <alignment horizontal="center" wrapText="1"/>
    </xf>
    <xf numFmtId="0" fontId="6" fillId="0" borderId="2"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1" xfId="0" applyFont="1" applyFill="1" applyBorder="1" applyAlignment="1">
      <alignment horizontal="center"/>
    </xf>
    <xf numFmtId="0" fontId="1" fillId="2" borderId="16" xfId="0" applyFont="1" applyFill="1" applyBorder="1" applyAlignment="1">
      <alignment horizontal="center"/>
    </xf>
    <xf numFmtId="0" fontId="11" fillId="0" borderId="9" xfId="0" applyFont="1" applyBorder="1" applyAlignment="1">
      <alignment horizontal="center"/>
    </xf>
    <xf numFmtId="0" fontId="12" fillId="0" borderId="6" xfId="0" applyFont="1" applyBorder="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X26"/>
  <sheetViews>
    <sheetView showGridLines="0" zoomScale="70" zoomScaleNormal="70" workbookViewId="0">
      <selection activeCell="J25" sqref="J25"/>
    </sheetView>
  </sheetViews>
  <sheetFormatPr defaultColWidth="9.109375" defaultRowHeight="19.2" x14ac:dyDescent="0.5"/>
  <cols>
    <col min="1" max="1" width="0.88671875" style="45" customWidth="1"/>
    <col min="2" max="2" width="20.44140625" style="45" customWidth="1"/>
    <col min="3" max="3" width="11.6640625" style="45" customWidth="1"/>
    <col min="4" max="4" width="12.88671875" style="45" customWidth="1"/>
    <col min="5" max="6" width="12" style="45" customWidth="1"/>
    <col min="7" max="7" width="12.88671875" style="45" customWidth="1"/>
    <col min="8" max="8" width="13" style="45" customWidth="1"/>
    <col min="9" max="9" width="13.44140625" style="45" customWidth="1"/>
    <col min="10" max="10" width="14.33203125" style="45" customWidth="1"/>
    <col min="11" max="11" width="12.6640625" style="45" customWidth="1"/>
    <col min="12" max="12" width="14.5546875" style="45" customWidth="1"/>
    <col min="13" max="13" width="12.5546875" style="45" customWidth="1"/>
    <col min="14" max="14" width="11.109375" style="45" customWidth="1"/>
    <col min="15" max="15" width="13.5546875" style="45" customWidth="1"/>
    <col min="16" max="16" width="14.5546875" style="45" customWidth="1"/>
    <col min="17" max="17" width="11.44140625" style="45" customWidth="1"/>
    <col min="18" max="18" width="10" style="45" customWidth="1"/>
    <col min="19" max="19" width="10.33203125" style="45" customWidth="1"/>
    <col min="20" max="20" width="12.5546875" style="45" customWidth="1"/>
    <col min="21" max="21" width="14.109375" style="45" customWidth="1"/>
    <col min="22" max="22" width="16.33203125" style="62" customWidth="1"/>
    <col min="23" max="23" width="15.6640625" style="45" customWidth="1"/>
    <col min="24" max="16384" width="9.109375" style="45"/>
  </cols>
  <sheetData>
    <row r="1" spans="1:24" ht="3.75" customHeight="1" x14ac:dyDescent="0.5">
      <c r="A1" s="54"/>
      <c r="B1" s="55"/>
      <c r="C1" s="56"/>
      <c r="D1" s="54"/>
      <c r="E1" s="57"/>
      <c r="F1" s="57"/>
      <c r="G1" s="52"/>
      <c r="H1" s="51"/>
      <c r="I1" s="59"/>
      <c r="Q1" s="59"/>
      <c r="R1" s="59"/>
      <c r="S1" s="59"/>
      <c r="T1" s="59"/>
      <c r="V1" s="61"/>
    </row>
    <row r="2" spans="1:24" ht="30.75" customHeight="1" x14ac:dyDescent="0.5">
      <c r="A2" s="54"/>
      <c r="B2" s="90"/>
      <c r="C2" s="250" t="s">
        <v>108</v>
      </c>
      <c r="D2" s="250" t="s">
        <v>103</v>
      </c>
      <c r="E2" s="250" t="s">
        <v>104</v>
      </c>
      <c r="F2" s="250" t="s">
        <v>105</v>
      </c>
      <c r="G2" s="250" t="s">
        <v>106</v>
      </c>
      <c r="H2" s="250" t="s">
        <v>107</v>
      </c>
      <c r="I2" s="250" t="s">
        <v>96</v>
      </c>
      <c r="J2" s="250" t="s">
        <v>98</v>
      </c>
      <c r="K2" s="250" t="s">
        <v>114</v>
      </c>
      <c r="L2" s="250" t="s">
        <v>116</v>
      </c>
      <c r="M2" s="250" t="s">
        <v>117</v>
      </c>
      <c r="N2" s="252" t="s">
        <v>131</v>
      </c>
      <c r="O2" s="253"/>
      <c r="P2" s="250" t="s">
        <v>118</v>
      </c>
      <c r="Q2" s="250" t="s">
        <v>121</v>
      </c>
      <c r="R2" s="250" t="s">
        <v>122</v>
      </c>
      <c r="S2" s="250" t="s">
        <v>126</v>
      </c>
      <c r="T2" s="250" t="s">
        <v>129</v>
      </c>
      <c r="U2" s="250" t="s">
        <v>134</v>
      </c>
      <c r="V2" s="246" t="s">
        <v>135</v>
      </c>
      <c r="W2" s="246" t="s">
        <v>130</v>
      </c>
      <c r="X2" s="91"/>
    </row>
    <row r="3" spans="1:24" ht="24" customHeight="1" x14ac:dyDescent="0.5">
      <c r="A3" s="54"/>
      <c r="B3" s="92"/>
      <c r="C3" s="251"/>
      <c r="D3" s="251"/>
      <c r="E3" s="251"/>
      <c r="F3" s="251"/>
      <c r="G3" s="251"/>
      <c r="H3" s="251"/>
      <c r="I3" s="251"/>
      <c r="J3" s="251"/>
      <c r="K3" s="251"/>
      <c r="L3" s="251"/>
      <c r="M3" s="251"/>
      <c r="N3" s="93" t="s">
        <v>133</v>
      </c>
      <c r="O3" s="94" t="s">
        <v>132</v>
      </c>
      <c r="P3" s="251"/>
      <c r="Q3" s="251"/>
      <c r="R3" s="251"/>
      <c r="S3" s="251"/>
      <c r="T3" s="251"/>
      <c r="U3" s="251"/>
      <c r="V3" s="247"/>
      <c r="W3" s="247"/>
      <c r="X3" s="95"/>
    </row>
    <row r="4" spans="1:24" ht="24.75" customHeight="1" x14ac:dyDescent="0.5">
      <c r="A4" s="54"/>
      <c r="B4" s="96" t="s">
        <v>100</v>
      </c>
      <c r="C4" s="97" t="e">
        <f>'Devis estimatif'!#REF!</f>
        <v>#REF!</v>
      </c>
      <c r="D4" s="98" t="e">
        <f>#REF!</f>
        <v>#REF!</v>
      </c>
      <c r="E4" s="99" t="e">
        <f>#REF!</f>
        <v>#REF!</v>
      </c>
      <c r="F4" s="100"/>
      <c r="G4" s="100"/>
      <c r="H4" s="101"/>
      <c r="I4" s="102" t="e">
        <f>SUM(#REF!,#REF!,#REF!)</f>
        <v>#REF!</v>
      </c>
      <c r="J4" s="103"/>
      <c r="K4" s="103"/>
      <c r="L4" s="103"/>
      <c r="M4" s="103"/>
      <c r="N4" s="104"/>
      <c r="O4" s="105"/>
      <c r="P4" s="103"/>
      <c r="Q4" s="106"/>
      <c r="R4" s="103"/>
      <c r="S4" s="103"/>
      <c r="T4" s="103"/>
      <c r="U4" s="107" t="e">
        <f>SUM(C4:E4,I4)</f>
        <v>#REF!</v>
      </c>
      <c r="V4" s="108"/>
      <c r="W4" s="109" t="e">
        <f>U4</f>
        <v>#REF!</v>
      </c>
      <c r="X4" s="91"/>
    </row>
    <row r="5" spans="1:24" ht="27" customHeight="1" x14ac:dyDescent="0.5">
      <c r="A5" s="54"/>
      <c r="B5" s="110" t="s">
        <v>101</v>
      </c>
      <c r="C5" s="111" t="e">
        <f>#REF!</f>
        <v>#REF!</v>
      </c>
      <c r="D5" s="112"/>
      <c r="E5" s="113" t="e">
        <f>#REF!</f>
        <v>#REF!</v>
      </c>
      <c r="F5" s="114" t="e">
        <f>#REF!</f>
        <v>#REF!</v>
      </c>
      <c r="G5" s="114" t="e">
        <f>#REF!</f>
        <v>#REF!</v>
      </c>
      <c r="H5" s="115" t="e">
        <f>#REF!</f>
        <v>#REF!</v>
      </c>
      <c r="I5" s="101"/>
      <c r="J5" s="103"/>
      <c r="K5" s="103"/>
      <c r="L5" s="103"/>
      <c r="M5" s="103"/>
      <c r="N5" s="101"/>
      <c r="O5" s="105"/>
      <c r="P5" s="103"/>
      <c r="Q5" s="103"/>
      <c r="R5" s="106"/>
      <c r="S5" s="106"/>
      <c r="T5" s="103"/>
      <c r="U5" s="107" t="e">
        <f>SUM(C5,E5)</f>
        <v>#REF!</v>
      </c>
      <c r="V5" s="116" t="e">
        <f>SUM(F5:H5)</f>
        <v>#REF!</v>
      </c>
      <c r="W5" s="117" t="e">
        <f>V5/98+U5</f>
        <v>#REF!</v>
      </c>
      <c r="X5" s="91"/>
    </row>
    <row r="6" spans="1:24" ht="26.25" customHeight="1" x14ac:dyDescent="0.5">
      <c r="A6" s="54"/>
      <c r="B6" s="110" t="s">
        <v>102</v>
      </c>
      <c r="C6" s="97" t="e">
        <f>#REF!</f>
        <v>#REF!</v>
      </c>
      <c r="D6" s="98" t="e">
        <f>#REF!</f>
        <v>#REF!</v>
      </c>
      <c r="E6" s="99" t="e">
        <f>#REF!</f>
        <v>#REF!</v>
      </c>
      <c r="F6" s="101"/>
      <c r="G6" s="103"/>
      <c r="H6" s="118" t="e">
        <f>#REF!</f>
        <v>#REF!</v>
      </c>
      <c r="I6" s="119" t="e">
        <f>SUM(#REF!,#REF!,#REF!)</f>
        <v>#REF!</v>
      </c>
      <c r="J6" s="103"/>
      <c r="K6" s="106"/>
      <c r="L6" s="103"/>
      <c r="M6" s="103"/>
      <c r="N6" s="101"/>
      <c r="O6" s="105"/>
      <c r="P6" s="103"/>
      <c r="Q6" s="103"/>
      <c r="R6" s="103"/>
      <c r="S6" s="103"/>
      <c r="T6" s="103"/>
      <c r="U6" s="120" t="e">
        <f>SUM(C6:E6,I6)</f>
        <v>#REF!</v>
      </c>
      <c r="V6" s="116" t="e">
        <f>SUM(H6)</f>
        <v>#REF!</v>
      </c>
      <c r="W6" s="117" t="e">
        <f>V6/98+U6</f>
        <v>#REF!</v>
      </c>
      <c r="X6" s="91"/>
    </row>
    <row r="7" spans="1:24" ht="26.25" customHeight="1" x14ac:dyDescent="0.5">
      <c r="A7" s="54"/>
      <c r="B7" s="112" t="s">
        <v>109</v>
      </c>
      <c r="C7" s="121" t="e">
        <f>#REF!</f>
        <v>#REF!</v>
      </c>
      <c r="D7" s="122"/>
      <c r="E7" s="117" t="e">
        <f>#REF!</f>
        <v>#REF!</v>
      </c>
      <c r="F7" s="123" t="e">
        <f>#REF!</f>
        <v>#REF!</v>
      </c>
      <c r="G7" s="124" t="e">
        <f>#REF!</f>
        <v>#REF!</v>
      </c>
      <c r="H7" s="125" t="e">
        <f>#REF!</f>
        <v>#REF!</v>
      </c>
      <c r="I7" s="101"/>
      <c r="J7" s="103"/>
      <c r="K7" s="103"/>
      <c r="L7" s="103"/>
      <c r="M7" s="106"/>
      <c r="N7" s="95"/>
      <c r="O7" s="105"/>
      <c r="P7" s="103"/>
      <c r="Q7" s="103"/>
      <c r="R7" s="126"/>
      <c r="S7" s="103"/>
      <c r="T7" s="103"/>
      <c r="U7" s="127" t="e">
        <f>SUM(C7,E7)</f>
        <v>#REF!</v>
      </c>
      <c r="V7" s="116" t="e">
        <f>SUM(F7:H7)</f>
        <v>#REF!</v>
      </c>
      <c r="W7" s="117" t="e">
        <f>V7/98+U7</f>
        <v>#REF!</v>
      </c>
      <c r="X7" s="91"/>
    </row>
    <row r="8" spans="1:24" ht="28.5" customHeight="1" x14ac:dyDescent="0.5">
      <c r="A8" s="54"/>
      <c r="B8" s="112" t="s">
        <v>110</v>
      </c>
      <c r="C8" s="128" t="e">
        <f>#REF!</f>
        <v>#REF!</v>
      </c>
      <c r="D8" s="129"/>
      <c r="E8" s="99" t="e">
        <f>#REF!</f>
        <v>#REF!</v>
      </c>
      <c r="F8" s="130" t="e">
        <f>#REF!</f>
        <v>#REF!</v>
      </c>
      <c r="G8" s="118" t="e">
        <f>#REF!</f>
        <v>#REF!</v>
      </c>
      <c r="H8" s="101" t="e">
        <f>#REF!</f>
        <v>#REF!</v>
      </c>
      <c r="I8" s="101"/>
      <c r="J8" s="103"/>
      <c r="K8" s="103"/>
      <c r="L8" s="103"/>
      <c r="M8" s="131"/>
      <c r="N8" s="101"/>
      <c r="O8" s="105"/>
      <c r="P8" s="132"/>
      <c r="Q8" s="103"/>
      <c r="R8" s="106"/>
      <c r="S8" s="106"/>
      <c r="T8" s="126"/>
      <c r="U8" s="127" t="e">
        <f>SUM(C8,E8)</f>
        <v>#REF!</v>
      </c>
      <c r="V8" s="133" t="e">
        <f>SUM(F8:H8)</f>
        <v>#REF!</v>
      </c>
      <c r="W8" s="117" t="e">
        <f>V8/98+U8</f>
        <v>#REF!</v>
      </c>
      <c r="X8" s="91"/>
    </row>
    <row r="9" spans="1:24" ht="33" customHeight="1" x14ac:dyDescent="0.5">
      <c r="A9" s="54"/>
      <c r="B9" s="112" t="s">
        <v>111</v>
      </c>
      <c r="C9" s="121" t="e">
        <f>#REF!</f>
        <v>#REF!</v>
      </c>
      <c r="D9" s="122"/>
      <c r="E9" s="103"/>
      <c r="F9" s="101"/>
      <c r="G9" s="101"/>
      <c r="H9" s="101"/>
      <c r="I9" s="123" t="e">
        <f>#REF!</f>
        <v>#REF!</v>
      </c>
      <c r="J9" s="124" t="e">
        <f>#REF!</f>
        <v>#REF!</v>
      </c>
      <c r="K9" s="103"/>
      <c r="L9" s="103"/>
      <c r="M9" s="131"/>
      <c r="N9" s="104"/>
      <c r="O9" s="105"/>
      <c r="P9" s="131"/>
      <c r="Q9" s="103"/>
      <c r="R9" s="103"/>
      <c r="S9" s="103"/>
      <c r="T9" s="103"/>
      <c r="U9" s="127" t="e">
        <f>SUM(C9,I9,J9)</f>
        <v>#REF!</v>
      </c>
      <c r="V9" s="108"/>
      <c r="W9" s="134" t="e">
        <f>U9</f>
        <v>#REF!</v>
      </c>
      <c r="X9" s="91"/>
    </row>
    <row r="10" spans="1:24" ht="27.75" customHeight="1" x14ac:dyDescent="0.5">
      <c r="A10" s="54"/>
      <c r="B10" s="110" t="s">
        <v>112</v>
      </c>
      <c r="C10" s="97" t="e">
        <f>#REF!</f>
        <v>#REF!</v>
      </c>
      <c r="D10" s="129"/>
      <c r="E10" s="118" t="e">
        <f>#REF!</f>
        <v>#REF!</v>
      </c>
      <c r="F10" s="135" t="e">
        <f>#REF!</f>
        <v>#REF!</v>
      </c>
      <c r="G10" s="129"/>
      <c r="H10" s="123" t="e">
        <f>#REF!</f>
        <v>#REF!</v>
      </c>
      <c r="I10" s="101"/>
      <c r="J10" s="103"/>
      <c r="K10" s="106"/>
      <c r="L10" s="103"/>
      <c r="M10" s="103"/>
      <c r="N10" s="104"/>
      <c r="O10" s="105"/>
      <c r="P10" s="103"/>
      <c r="Q10" s="103"/>
      <c r="R10" s="103"/>
      <c r="S10" s="126"/>
      <c r="T10" s="126"/>
      <c r="U10" s="107" t="e">
        <f>SUM(C10)</f>
        <v>#REF!</v>
      </c>
      <c r="V10" s="116" t="e">
        <f>SUM(E10:F10,H10)</f>
        <v>#REF!</v>
      </c>
      <c r="W10" s="109" t="e">
        <f>V10/98+U10</f>
        <v>#REF!</v>
      </c>
      <c r="X10" s="91"/>
    </row>
    <row r="11" spans="1:24" ht="27.75" customHeight="1" x14ac:dyDescent="0.5">
      <c r="A11" s="54"/>
      <c r="B11" s="110" t="s">
        <v>113</v>
      </c>
      <c r="C11" s="136" t="e">
        <f>#REF!</f>
        <v>#REF!</v>
      </c>
      <c r="D11" s="137"/>
      <c r="E11" s="124" t="e">
        <f>#REF!</f>
        <v>#REF!</v>
      </c>
      <c r="F11" s="123" t="e">
        <f>#REF!</f>
        <v>#REF!</v>
      </c>
      <c r="G11" s="103"/>
      <c r="H11" s="138" t="e">
        <f>#REF!</f>
        <v>#REF!</v>
      </c>
      <c r="I11" s="101"/>
      <c r="J11" s="103"/>
      <c r="K11" s="139" t="e">
        <f>#REF!</f>
        <v>#REF!</v>
      </c>
      <c r="L11" s="103"/>
      <c r="M11" s="103"/>
      <c r="N11" s="101"/>
      <c r="O11" s="105"/>
      <c r="P11" s="131"/>
      <c r="Q11" s="106"/>
      <c r="R11" s="103"/>
      <c r="S11" s="126"/>
      <c r="T11" s="126"/>
      <c r="U11" s="107" t="e">
        <f>SUM(C11,K11)</f>
        <v>#REF!</v>
      </c>
      <c r="V11" s="116" t="e">
        <f>SUM(E11:F11,H11)</f>
        <v>#REF!</v>
      </c>
      <c r="W11" s="117" t="e">
        <f>V11/98+U11</f>
        <v>#REF!</v>
      </c>
      <c r="X11" s="91"/>
    </row>
    <row r="12" spans="1:24" ht="36.75" customHeight="1" x14ac:dyDescent="0.5">
      <c r="A12" s="53"/>
      <c r="B12" s="110" t="s">
        <v>115</v>
      </c>
      <c r="C12" s="140"/>
      <c r="D12" s="141"/>
      <c r="E12" s="142"/>
      <c r="F12" s="110"/>
      <c r="G12" s="112"/>
      <c r="H12" s="143"/>
      <c r="I12" s="101"/>
      <c r="J12" s="103"/>
      <c r="K12" s="131"/>
      <c r="L12" s="144" t="e">
        <f>#REF!</f>
        <v>#REF!</v>
      </c>
      <c r="M12" s="144" t="e">
        <f>#REF!</f>
        <v>#REF!</v>
      </c>
      <c r="N12" s="144" t="e">
        <f>#REF!</f>
        <v>#REF!</v>
      </c>
      <c r="O12" s="120" t="e">
        <f>#REF!</f>
        <v>#REF!</v>
      </c>
      <c r="P12" s="139" t="e">
        <f>#REF!</f>
        <v>#REF!</v>
      </c>
      <c r="Q12" s="103"/>
      <c r="R12" s="106"/>
      <c r="S12" s="106"/>
      <c r="T12" s="106"/>
      <c r="U12" s="107" t="e">
        <f>SUM(L12,O12,P12)</f>
        <v>#REF!</v>
      </c>
      <c r="V12" s="116" t="e">
        <f>M12</f>
        <v>#REF!</v>
      </c>
      <c r="W12" s="117" t="e">
        <f>V12/98+U12</f>
        <v>#REF!</v>
      </c>
      <c r="X12" s="91"/>
    </row>
    <row r="13" spans="1:24" ht="30" customHeight="1" x14ac:dyDescent="0.5">
      <c r="A13" s="54"/>
      <c r="B13" s="112" t="s">
        <v>119</v>
      </c>
      <c r="C13" s="118" t="e">
        <f>#REF!</f>
        <v>#REF!</v>
      </c>
      <c r="D13" s="145"/>
      <c r="E13" s="146"/>
      <c r="F13" s="97" t="e">
        <f>#REF!</f>
        <v>#REF!</v>
      </c>
      <c r="G13" s="146"/>
      <c r="H13" s="124" t="e">
        <f>#REF!</f>
        <v>#REF!</v>
      </c>
      <c r="I13" s="143"/>
      <c r="J13" s="103"/>
      <c r="K13" s="124" t="e">
        <f>#REF!</f>
        <v>#REF!</v>
      </c>
      <c r="L13" s="131"/>
      <c r="M13" s="131"/>
      <c r="N13" s="104"/>
      <c r="O13" s="105"/>
      <c r="P13" s="103"/>
      <c r="Q13" s="103"/>
      <c r="R13" s="103"/>
      <c r="S13" s="103"/>
      <c r="T13" s="103"/>
      <c r="U13" s="107" t="e">
        <f>SUM(C13,K13)</f>
        <v>#REF!</v>
      </c>
      <c r="V13" s="147" t="e">
        <f>SUM(F13,H13)</f>
        <v>#REF!</v>
      </c>
      <c r="W13" s="134" t="e">
        <f>V13/98+U13</f>
        <v>#REF!</v>
      </c>
      <c r="X13" s="91"/>
    </row>
    <row r="14" spans="1:24" ht="25.5" customHeight="1" x14ac:dyDescent="0.5">
      <c r="A14" s="54"/>
      <c r="B14" s="112" t="s">
        <v>120</v>
      </c>
      <c r="C14" s="148"/>
      <c r="D14" s="149"/>
      <c r="E14" s="103"/>
      <c r="F14" s="101"/>
      <c r="G14" s="103"/>
      <c r="H14" s="103"/>
      <c r="I14" s="103"/>
      <c r="J14" s="106"/>
      <c r="K14" s="106"/>
      <c r="L14" s="131"/>
      <c r="M14" s="131"/>
      <c r="N14" s="104"/>
      <c r="O14" s="105"/>
      <c r="P14" s="106"/>
      <c r="Q14" s="124" t="e">
        <f>#REF!</f>
        <v>#REF!</v>
      </c>
      <c r="R14" s="114" t="e">
        <f>#REF!</f>
        <v>#REF!</v>
      </c>
      <c r="S14" s="103"/>
      <c r="T14" s="103"/>
      <c r="U14" s="120" t="e">
        <f>SUM(Q14:R14)</f>
        <v>#REF!</v>
      </c>
      <c r="V14" s="108"/>
      <c r="W14" s="109" t="e">
        <f>U14</f>
        <v>#REF!</v>
      </c>
      <c r="X14" s="91"/>
    </row>
    <row r="15" spans="1:24" ht="25.5" customHeight="1" x14ac:dyDescent="0.5">
      <c r="A15" s="60"/>
      <c r="B15" s="112" t="s">
        <v>123</v>
      </c>
      <c r="C15" s="148"/>
      <c r="D15" s="149"/>
      <c r="E15" s="103"/>
      <c r="F15" s="143"/>
      <c r="G15" s="103"/>
      <c r="H15" s="143"/>
      <c r="I15" s="101"/>
      <c r="J15" s="103"/>
      <c r="K15" s="131"/>
      <c r="L15" s="103"/>
      <c r="M15" s="131"/>
      <c r="N15" s="101"/>
      <c r="O15" s="105"/>
      <c r="P15" s="103"/>
      <c r="Q15" s="124" t="e">
        <f>#REF!</f>
        <v>#REF!</v>
      </c>
      <c r="R15" s="114" t="e">
        <f>#REF!</f>
        <v>#REF!</v>
      </c>
      <c r="S15" s="126"/>
      <c r="T15" s="126"/>
      <c r="U15" s="107" t="e">
        <f>SUM(Q15:R15)</f>
        <v>#REF!</v>
      </c>
      <c r="V15" s="108"/>
      <c r="W15" s="109" t="e">
        <f>U15</f>
        <v>#REF!</v>
      </c>
      <c r="X15" s="91"/>
    </row>
    <row r="16" spans="1:24" ht="27" customHeight="1" x14ac:dyDescent="0.5">
      <c r="A16" s="54"/>
      <c r="B16" s="150" t="s">
        <v>125</v>
      </c>
      <c r="C16" s="151"/>
      <c r="D16" s="137"/>
      <c r="E16" s="131"/>
      <c r="F16" s="131"/>
      <c r="G16" s="131"/>
      <c r="H16" s="131"/>
      <c r="I16" s="91"/>
      <c r="J16" s="131"/>
      <c r="K16" s="131"/>
      <c r="L16" s="95"/>
      <c r="M16" s="131"/>
      <c r="N16" s="95"/>
      <c r="O16" s="152"/>
      <c r="P16" s="131"/>
      <c r="Q16" s="106"/>
      <c r="R16" s="256" t="e">
        <f>#REF!</f>
        <v>#REF!</v>
      </c>
      <c r="S16" s="144" t="e">
        <f>#REF!</f>
        <v>#REF!</v>
      </c>
      <c r="T16" s="106"/>
      <c r="U16" s="258" t="e">
        <f>SUM(R16,S16,S17)</f>
        <v>#REF!</v>
      </c>
      <c r="V16" s="153"/>
      <c r="W16" s="248" t="e">
        <f>U16</f>
        <v>#REF!</v>
      </c>
      <c r="X16" s="91"/>
    </row>
    <row r="17" spans="1:24" ht="30.75" customHeight="1" x14ac:dyDescent="0.5">
      <c r="A17" s="54"/>
      <c r="B17" s="154" t="s">
        <v>124</v>
      </c>
      <c r="C17" s="155"/>
      <c r="D17" s="155"/>
      <c r="E17" s="155"/>
      <c r="F17" s="155"/>
      <c r="G17" s="155"/>
      <c r="H17" s="126"/>
      <c r="I17" s="126"/>
      <c r="J17" s="126"/>
      <c r="K17" s="126"/>
      <c r="L17" s="126"/>
      <c r="M17" s="126"/>
      <c r="N17" s="156"/>
      <c r="O17" s="157"/>
      <c r="P17" s="106"/>
      <c r="Q17" s="126"/>
      <c r="R17" s="257"/>
      <c r="S17" s="114" t="e">
        <f>#REF!</f>
        <v>#REF!</v>
      </c>
      <c r="T17" s="126"/>
      <c r="U17" s="259"/>
      <c r="V17" s="158"/>
      <c r="W17" s="249"/>
      <c r="X17" s="91"/>
    </row>
    <row r="18" spans="1:24" ht="29.25" customHeight="1" x14ac:dyDescent="0.5">
      <c r="A18" s="54"/>
      <c r="B18" s="110" t="s">
        <v>127</v>
      </c>
      <c r="C18" s="159"/>
      <c r="D18" s="160"/>
      <c r="E18" s="161"/>
      <c r="F18" s="104"/>
      <c r="G18" s="104"/>
      <c r="H18" s="104"/>
      <c r="I18" s="104"/>
      <c r="J18" s="103"/>
      <c r="K18" s="103"/>
      <c r="L18" s="95"/>
      <c r="M18" s="103"/>
      <c r="N18" s="101"/>
      <c r="O18" s="105"/>
      <c r="P18" s="103"/>
      <c r="Q18" s="124" t="e">
        <f>#REF!</f>
        <v>#REF!</v>
      </c>
      <c r="R18" s="124" t="e">
        <f>#REF!</f>
        <v>#REF!</v>
      </c>
      <c r="S18" s="106"/>
      <c r="T18" s="106"/>
      <c r="U18" s="120" t="e">
        <f>SUM(Q18:R18)</f>
        <v>#REF!</v>
      </c>
      <c r="V18" s="153"/>
      <c r="W18" s="134" t="e">
        <f>U18</f>
        <v>#REF!</v>
      </c>
      <c r="X18" s="91"/>
    </row>
    <row r="19" spans="1:24" ht="24.75" customHeight="1" x14ac:dyDescent="0.5">
      <c r="A19" s="54"/>
      <c r="B19" s="112" t="s">
        <v>128</v>
      </c>
      <c r="C19" s="136" t="e">
        <f>#REF!</f>
        <v>#REF!</v>
      </c>
      <c r="D19" s="160"/>
      <c r="E19" s="143"/>
      <c r="F19" s="101"/>
      <c r="G19" s="101"/>
      <c r="H19" s="101"/>
      <c r="I19" s="101"/>
      <c r="J19" s="103"/>
      <c r="K19" s="103"/>
      <c r="L19" s="103"/>
      <c r="M19" s="143"/>
      <c r="N19" s="101"/>
      <c r="O19" s="105"/>
      <c r="P19" s="103"/>
      <c r="Q19" s="103"/>
      <c r="R19" s="103"/>
      <c r="S19" s="103"/>
      <c r="T19" s="124" t="e">
        <f>#REF!</f>
        <v>#REF!</v>
      </c>
      <c r="U19" s="107" t="e">
        <f>SUM(C19,T19)</f>
        <v>#REF!</v>
      </c>
      <c r="V19" s="108"/>
      <c r="W19" s="117" t="e">
        <f>U19</f>
        <v>#REF!</v>
      </c>
      <c r="X19" s="91"/>
    </row>
    <row r="20" spans="1:24" ht="20.25" customHeight="1" x14ac:dyDescent="0.5">
      <c r="A20" s="57"/>
      <c r="B20" s="162"/>
      <c r="C20" s="163"/>
      <c r="D20" s="163"/>
      <c r="E20" s="163"/>
      <c r="F20" s="163"/>
      <c r="G20" s="163"/>
      <c r="H20" s="163"/>
      <c r="I20" s="163"/>
      <c r="J20" s="163"/>
      <c r="K20" s="91"/>
      <c r="L20" s="91"/>
      <c r="M20" s="91"/>
      <c r="N20" s="91"/>
      <c r="O20" s="91"/>
      <c r="P20" s="91"/>
      <c r="Q20" s="91"/>
      <c r="R20" s="91"/>
      <c r="S20" s="91"/>
      <c r="T20" s="91"/>
      <c r="U20" s="91"/>
      <c r="V20" s="164"/>
      <c r="W20" s="91"/>
      <c r="X20" s="91"/>
    </row>
    <row r="21" spans="1:24" x14ac:dyDescent="0.5">
      <c r="A21" s="58"/>
      <c r="B21" s="165"/>
      <c r="C21" s="165"/>
      <c r="D21" s="165"/>
      <c r="E21" s="165"/>
      <c r="F21" s="165"/>
      <c r="G21" s="166"/>
      <c r="H21" s="166"/>
      <c r="I21" s="166"/>
      <c r="J21" s="166"/>
      <c r="K21" s="166"/>
      <c r="L21" s="166"/>
      <c r="M21" s="166"/>
      <c r="N21" s="166"/>
      <c r="O21" s="166"/>
      <c r="P21" s="166"/>
      <c r="Q21" s="166"/>
      <c r="R21" s="166"/>
      <c r="S21" s="166"/>
      <c r="T21" s="166"/>
      <c r="U21" s="166"/>
      <c r="V21" s="167"/>
      <c r="W21" s="166"/>
      <c r="X21" s="166"/>
    </row>
    <row r="22" spans="1:24" x14ac:dyDescent="0.5">
      <c r="A22" s="254"/>
      <c r="B22" s="254"/>
      <c r="C22" s="254"/>
      <c r="D22" s="254"/>
      <c r="E22" s="254"/>
      <c r="F22" s="254"/>
    </row>
    <row r="23" spans="1:24" x14ac:dyDescent="0.5">
      <c r="A23" s="254"/>
      <c r="B23" s="254"/>
      <c r="C23" s="254"/>
      <c r="D23" s="254"/>
      <c r="E23" s="254"/>
      <c r="F23" s="254"/>
    </row>
    <row r="24" spans="1:24" x14ac:dyDescent="0.5">
      <c r="A24" s="50"/>
      <c r="B24" s="50"/>
      <c r="C24" s="50"/>
      <c r="D24" s="50"/>
      <c r="E24" s="50"/>
      <c r="F24" s="50"/>
    </row>
    <row r="25" spans="1:24" x14ac:dyDescent="0.5">
      <c r="A25" s="255"/>
      <c r="B25" s="255"/>
      <c r="C25" s="255"/>
      <c r="D25" s="255"/>
      <c r="E25" s="255"/>
      <c r="F25" s="255"/>
      <c r="G25" s="255"/>
    </row>
    <row r="26" spans="1:24" x14ac:dyDescent="0.5">
      <c r="A26" s="255"/>
      <c r="B26" s="255"/>
      <c r="C26" s="255"/>
      <c r="D26" s="255"/>
      <c r="E26" s="255"/>
      <c r="F26" s="255"/>
      <c r="G26" s="255"/>
      <c r="S26" s="45" t="s">
        <v>136</v>
      </c>
    </row>
  </sheetData>
  <mergeCells count="25">
    <mergeCell ref="A22:F23"/>
    <mergeCell ref="A25:G26"/>
    <mergeCell ref="G2:G3"/>
    <mergeCell ref="F2:F3"/>
    <mergeCell ref="V2:V3"/>
    <mergeCell ref="U2:U3"/>
    <mergeCell ref="T2:T3"/>
    <mergeCell ref="S2:S3"/>
    <mergeCell ref="R2:R3"/>
    <mergeCell ref="D2:D3"/>
    <mergeCell ref="C2:C3"/>
    <mergeCell ref="R16:R17"/>
    <mergeCell ref="U16:U17"/>
    <mergeCell ref="L2:L3"/>
    <mergeCell ref="K2:K3"/>
    <mergeCell ref="J2:J3"/>
    <mergeCell ref="W2:W3"/>
    <mergeCell ref="W16:W17"/>
    <mergeCell ref="I2:I3"/>
    <mergeCell ref="H2:H3"/>
    <mergeCell ref="E2:E3"/>
    <mergeCell ref="N2:O2"/>
    <mergeCell ref="Q2:Q3"/>
    <mergeCell ref="P2:P3"/>
    <mergeCell ref="M2:M3"/>
  </mergeCells>
  <pageMargins left="0.7" right="0.7" top="0.75" bottom="0.75" header="0.3" footer="0.3"/>
  <pageSetup orientation="landscape" r:id="rId1"/>
  <headerFooter>
    <oddHeader>&amp;C&amp;"-,Bold"&amp;16Bill of Quantity of REACCH Boreholes</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249977111117893"/>
  </sheetPr>
  <dimension ref="A1:N64"/>
  <sheetViews>
    <sheetView showGridLines="0" tabSelected="1" topLeftCell="A37" zoomScale="90" zoomScaleNormal="90" workbookViewId="0">
      <selection activeCell="B39" sqref="B39"/>
    </sheetView>
  </sheetViews>
  <sheetFormatPr defaultColWidth="9.109375" defaultRowHeight="19.2" x14ac:dyDescent="0.5"/>
  <cols>
    <col min="1" max="1" width="4.88671875" style="45" customWidth="1"/>
    <col min="2" max="2" width="66.44140625" style="186" customWidth="1"/>
    <col min="3" max="3" width="7.5546875" style="45" customWidth="1"/>
    <col min="4" max="4" width="7" style="45" customWidth="1"/>
    <col min="5" max="5" width="14.88671875" style="45" customWidth="1"/>
    <col min="6" max="6" width="17" style="168" customWidth="1"/>
    <col min="7" max="7" width="14.109375" style="45" customWidth="1"/>
    <col min="8" max="8" width="16.88671875" style="45" customWidth="1"/>
    <col min="9" max="9" width="12.88671875" style="45" bestFit="1" customWidth="1"/>
    <col min="10" max="10" width="9.109375" style="45"/>
    <col min="11" max="11" width="14.109375" style="168" bestFit="1" customWidth="1"/>
    <col min="12" max="12" width="14.109375" style="45" bestFit="1" customWidth="1"/>
    <col min="13" max="13" width="16.44140625" style="45" bestFit="1" customWidth="1"/>
    <col min="14" max="16384" width="9.109375" style="45"/>
  </cols>
  <sheetData>
    <row r="1" spans="1:14" ht="19.5" customHeight="1" x14ac:dyDescent="0.5">
      <c r="A1" s="271" t="s">
        <v>170</v>
      </c>
      <c r="B1" s="272"/>
      <c r="C1" s="272"/>
      <c r="D1" s="272"/>
      <c r="E1" s="272"/>
      <c r="F1" s="273"/>
    </row>
    <row r="2" spans="1:14" ht="21" customHeight="1" x14ac:dyDescent="0.5">
      <c r="A2" s="265" t="s">
        <v>176</v>
      </c>
      <c r="B2" s="266"/>
      <c r="C2" s="266"/>
      <c r="D2" s="266"/>
      <c r="E2" s="266"/>
      <c r="F2" s="267"/>
      <c r="H2" s="189"/>
      <c r="I2" s="189"/>
      <c r="J2" s="189"/>
      <c r="K2" s="190"/>
      <c r="L2" s="189"/>
      <c r="M2" s="189"/>
      <c r="N2" s="189"/>
    </row>
    <row r="3" spans="1:14" ht="6" customHeight="1" x14ac:dyDescent="0.5">
      <c r="A3" s="212"/>
      <c r="B3" s="183"/>
      <c r="C3" s="59"/>
      <c r="D3" s="59"/>
      <c r="E3" s="59"/>
      <c r="F3" s="213"/>
      <c r="H3" s="189"/>
      <c r="I3" s="189"/>
      <c r="J3" s="189"/>
      <c r="K3" s="190"/>
      <c r="L3" s="189"/>
      <c r="M3" s="189"/>
      <c r="N3" s="189"/>
    </row>
    <row r="4" spans="1:14" s="63" customFormat="1" ht="32.25" customHeight="1" thickBot="1" x14ac:dyDescent="0.35">
      <c r="A4" s="214"/>
      <c r="B4" s="187" t="s">
        <v>172</v>
      </c>
      <c r="C4" s="188" t="s">
        <v>5</v>
      </c>
      <c r="D4" s="203" t="s">
        <v>137</v>
      </c>
      <c r="E4" s="204" t="s">
        <v>140</v>
      </c>
      <c r="F4" s="215" t="s">
        <v>141</v>
      </c>
      <c r="H4" s="191"/>
      <c r="I4" s="191"/>
      <c r="J4" s="191"/>
      <c r="K4" s="192"/>
      <c r="L4" s="191"/>
      <c r="M4" s="191"/>
      <c r="N4" s="191"/>
    </row>
    <row r="5" spans="1:14" s="63" customFormat="1" ht="21.6" customHeight="1" thickBot="1" x14ac:dyDescent="0.35">
      <c r="A5" s="268" t="s">
        <v>153</v>
      </c>
      <c r="B5" s="269"/>
      <c r="C5" s="269"/>
      <c r="D5" s="269"/>
      <c r="E5" s="269"/>
      <c r="F5" s="270"/>
      <c r="H5" s="191"/>
      <c r="I5" s="191"/>
      <c r="J5" s="191"/>
      <c r="K5" s="192"/>
      <c r="L5" s="191"/>
      <c r="M5" s="191"/>
      <c r="N5" s="191"/>
    </row>
    <row r="6" spans="1:14" s="69" customFormat="1" ht="38.25" customHeight="1" x14ac:dyDescent="0.5">
      <c r="A6" s="216">
        <v>1</v>
      </c>
      <c r="B6" s="205" t="s">
        <v>138</v>
      </c>
      <c r="C6" s="66"/>
      <c r="D6" s="66"/>
      <c r="E6" s="66"/>
      <c r="F6" s="217"/>
      <c r="H6" s="81"/>
      <c r="I6" s="81"/>
      <c r="J6" s="81"/>
      <c r="K6" s="193"/>
      <c r="L6" s="81"/>
      <c r="M6" s="81"/>
      <c r="N6" s="81"/>
    </row>
    <row r="7" spans="1:14" s="69" customFormat="1" ht="32.25" customHeight="1" x14ac:dyDescent="0.5">
      <c r="A7" s="218">
        <v>1.1000000000000001</v>
      </c>
      <c r="B7" s="65" t="s">
        <v>146</v>
      </c>
      <c r="C7" s="64" t="s">
        <v>95</v>
      </c>
      <c r="D7" s="64">
        <v>1</v>
      </c>
      <c r="E7" s="178"/>
      <c r="F7" s="217">
        <f>D7*E7</f>
        <v>0</v>
      </c>
      <c r="H7" s="194"/>
      <c r="I7" s="81"/>
      <c r="J7" s="81"/>
      <c r="K7" s="193"/>
      <c r="L7" s="81"/>
      <c r="M7" s="81"/>
      <c r="N7" s="81"/>
    </row>
    <row r="8" spans="1:14" s="69" customFormat="1" ht="32.25" customHeight="1" x14ac:dyDescent="0.5">
      <c r="A8" s="218">
        <v>1.2</v>
      </c>
      <c r="B8" s="65" t="s">
        <v>171</v>
      </c>
      <c r="C8" s="64" t="s">
        <v>99</v>
      </c>
      <c r="D8" s="64">
        <v>1</v>
      </c>
      <c r="E8" s="178"/>
      <c r="F8" s="217">
        <f t="shared" ref="F8:F9" si="0">D8*E8</f>
        <v>0</v>
      </c>
      <c r="H8" s="194"/>
      <c r="I8" s="81"/>
      <c r="J8" s="81"/>
      <c r="K8" s="193"/>
      <c r="L8" s="81"/>
      <c r="M8" s="81"/>
      <c r="N8" s="81"/>
    </row>
    <row r="9" spans="1:14" s="69" customFormat="1" ht="32.25" customHeight="1" x14ac:dyDescent="0.5">
      <c r="A9" s="218">
        <v>1.3</v>
      </c>
      <c r="B9" s="65" t="s">
        <v>168</v>
      </c>
      <c r="C9" s="64" t="s">
        <v>99</v>
      </c>
      <c r="D9" s="64">
        <v>1</v>
      </c>
      <c r="E9" s="178"/>
      <c r="F9" s="217">
        <f t="shared" si="0"/>
        <v>0</v>
      </c>
      <c r="H9" s="194"/>
      <c r="I9" s="81"/>
      <c r="J9" s="81"/>
      <c r="K9" s="193"/>
      <c r="L9" s="81"/>
      <c r="M9" s="81"/>
      <c r="N9" s="81"/>
    </row>
    <row r="10" spans="1:14" s="69" customFormat="1" ht="31.5" customHeight="1" x14ac:dyDescent="0.5">
      <c r="A10" s="218">
        <v>1.4</v>
      </c>
      <c r="B10" s="65" t="s">
        <v>151</v>
      </c>
      <c r="C10" s="64" t="s">
        <v>99</v>
      </c>
      <c r="D10" s="64">
        <v>1</v>
      </c>
      <c r="E10" s="178"/>
      <c r="F10" s="217">
        <f t="shared" ref="F10:F14" si="1">D10*E10</f>
        <v>0</v>
      </c>
      <c r="H10" s="194"/>
      <c r="I10" s="81"/>
      <c r="J10" s="81"/>
      <c r="K10" s="193"/>
      <c r="L10" s="81"/>
      <c r="M10" s="81"/>
      <c r="N10" s="81"/>
    </row>
    <row r="11" spans="1:14" s="69" customFormat="1" ht="30" customHeight="1" x14ac:dyDescent="0.5">
      <c r="A11" s="220"/>
      <c r="B11" s="70" t="s">
        <v>144</v>
      </c>
      <c r="C11" s="274">
        <f>SUM(F7:F10)</f>
        <v>0</v>
      </c>
      <c r="D11" s="275"/>
      <c r="E11" s="275"/>
      <c r="F11" s="276"/>
      <c r="H11" s="194"/>
      <c r="I11" s="81"/>
      <c r="J11" s="81"/>
      <c r="K11" s="193"/>
      <c r="L11" s="81"/>
      <c r="M11" s="81"/>
      <c r="N11" s="81"/>
    </row>
    <row r="12" spans="1:14" s="69" customFormat="1" ht="14.25" customHeight="1" x14ac:dyDescent="0.5">
      <c r="A12" s="221"/>
      <c r="B12" s="180"/>
      <c r="C12" s="181"/>
      <c r="D12" s="181"/>
      <c r="E12" s="179"/>
      <c r="F12" s="222"/>
      <c r="H12" s="194"/>
      <c r="I12" s="81"/>
      <c r="J12" s="81"/>
      <c r="K12" s="193"/>
      <c r="L12" s="81"/>
      <c r="M12" s="81"/>
      <c r="N12" s="81"/>
    </row>
    <row r="13" spans="1:14" s="69" customFormat="1" ht="18" x14ac:dyDescent="0.5">
      <c r="A13" s="223">
        <v>2</v>
      </c>
      <c r="B13" s="78" t="s">
        <v>145</v>
      </c>
      <c r="C13" s="79"/>
      <c r="D13" s="88"/>
      <c r="E13" s="178"/>
      <c r="F13" s="217"/>
      <c r="H13" s="194"/>
      <c r="I13" s="81"/>
      <c r="J13" s="81"/>
      <c r="K13" s="193"/>
      <c r="L13" s="81"/>
      <c r="M13" s="81"/>
      <c r="N13" s="81"/>
    </row>
    <row r="14" spans="1:14" s="69" customFormat="1" ht="34.5" customHeight="1" x14ac:dyDescent="0.5">
      <c r="A14" s="224">
        <v>2.1</v>
      </c>
      <c r="B14" s="65" t="s">
        <v>149</v>
      </c>
      <c r="C14" s="64" t="s">
        <v>99</v>
      </c>
      <c r="D14" s="66">
        <v>1</v>
      </c>
      <c r="E14" s="178"/>
      <c r="F14" s="217">
        <f t="shared" si="1"/>
        <v>0</v>
      </c>
      <c r="H14" s="194"/>
      <c r="I14" s="81"/>
      <c r="J14" s="81"/>
      <c r="K14" s="193"/>
      <c r="L14" s="81"/>
      <c r="M14" s="81"/>
      <c r="N14" s="81"/>
    </row>
    <row r="15" spans="1:14" s="69" customFormat="1" ht="34.5" customHeight="1" x14ac:dyDescent="0.5">
      <c r="A15" s="219">
        <v>2.2000000000000002</v>
      </c>
      <c r="B15" s="65" t="s">
        <v>169</v>
      </c>
      <c r="C15" s="80" t="s">
        <v>139</v>
      </c>
      <c r="D15" s="208">
        <v>3</v>
      </c>
      <c r="E15" s="178"/>
      <c r="F15" s="217">
        <f>D15*E15</f>
        <v>0</v>
      </c>
      <c r="H15" s="194"/>
      <c r="I15" s="81"/>
      <c r="J15" s="81"/>
      <c r="K15" s="193"/>
      <c r="L15" s="81"/>
      <c r="M15" s="81"/>
      <c r="N15" s="81"/>
    </row>
    <row r="16" spans="1:14" s="69" customFormat="1" ht="34.5" customHeight="1" x14ac:dyDescent="0.5">
      <c r="A16" s="219">
        <v>2.2999999999999998</v>
      </c>
      <c r="B16" s="65" t="s">
        <v>175</v>
      </c>
      <c r="C16" s="80" t="s">
        <v>99</v>
      </c>
      <c r="D16" s="208">
        <v>1</v>
      </c>
      <c r="E16" s="178"/>
      <c r="F16" s="217">
        <f t="shared" ref="F16:F21" si="2">D16*E16</f>
        <v>0</v>
      </c>
      <c r="H16" s="194"/>
      <c r="I16" s="81"/>
      <c r="J16" s="81"/>
      <c r="K16" s="193"/>
      <c r="L16" s="81"/>
      <c r="M16" s="81"/>
      <c r="N16" s="81"/>
    </row>
    <row r="17" spans="1:14" s="69" customFormat="1" ht="46.2" customHeight="1" x14ac:dyDescent="0.5">
      <c r="A17" s="219">
        <v>2.4</v>
      </c>
      <c r="B17" s="65" t="s">
        <v>147</v>
      </c>
      <c r="C17" s="64" t="s">
        <v>148</v>
      </c>
      <c r="D17" s="208">
        <v>6</v>
      </c>
      <c r="E17" s="178"/>
      <c r="F17" s="217">
        <f t="shared" si="2"/>
        <v>0</v>
      </c>
      <c r="H17" s="194"/>
      <c r="I17" s="81"/>
      <c r="J17" s="81"/>
      <c r="K17" s="193"/>
      <c r="L17" s="81"/>
      <c r="M17" s="81"/>
      <c r="N17" s="81"/>
    </row>
    <row r="18" spans="1:14" s="69" customFormat="1" ht="38.4" customHeight="1" x14ac:dyDescent="0.5">
      <c r="A18" s="219">
        <v>2.5</v>
      </c>
      <c r="B18" s="65" t="s">
        <v>142</v>
      </c>
      <c r="C18" s="67" t="s">
        <v>99</v>
      </c>
      <c r="D18" s="208">
        <v>1</v>
      </c>
      <c r="E18" s="178"/>
      <c r="F18" s="217">
        <f t="shared" si="2"/>
        <v>0</v>
      </c>
      <c r="H18" s="194"/>
      <c r="I18" s="81"/>
      <c r="J18" s="81"/>
      <c r="K18" s="193"/>
      <c r="L18" s="81"/>
      <c r="M18" s="81"/>
      <c r="N18" s="81"/>
    </row>
    <row r="19" spans="1:14" s="240" customFormat="1" ht="74.400000000000006" customHeight="1" x14ac:dyDescent="0.5">
      <c r="A19" s="234">
        <v>2.6</v>
      </c>
      <c r="B19" s="235" t="s">
        <v>183</v>
      </c>
      <c r="C19" s="236" t="s">
        <v>99</v>
      </c>
      <c r="D19" s="237">
        <v>1</v>
      </c>
      <c r="E19" s="238"/>
      <c r="F19" s="239">
        <f t="shared" si="2"/>
        <v>0</v>
      </c>
      <c r="H19" s="241"/>
      <c r="K19" s="242"/>
    </row>
    <row r="20" spans="1:14" s="240" customFormat="1" ht="57.6" customHeight="1" x14ac:dyDescent="0.5">
      <c r="A20" s="234">
        <v>2.7</v>
      </c>
      <c r="B20" s="235" t="s">
        <v>177</v>
      </c>
      <c r="C20" s="236" t="s">
        <v>9</v>
      </c>
      <c r="D20" s="237">
        <v>7</v>
      </c>
      <c r="E20" s="238"/>
      <c r="F20" s="239">
        <f t="shared" si="2"/>
        <v>0</v>
      </c>
      <c r="H20" s="241"/>
      <c r="K20" s="242"/>
    </row>
    <row r="21" spans="1:14" s="240" customFormat="1" ht="40.799999999999997" customHeight="1" x14ac:dyDescent="0.5">
      <c r="A21" s="234">
        <v>2.8</v>
      </c>
      <c r="B21" s="235" t="s">
        <v>163</v>
      </c>
      <c r="C21" s="236" t="s">
        <v>95</v>
      </c>
      <c r="D21" s="237">
        <v>1</v>
      </c>
      <c r="E21" s="238"/>
      <c r="F21" s="239">
        <f t="shared" si="2"/>
        <v>0</v>
      </c>
      <c r="H21" s="241"/>
      <c r="K21" s="242"/>
    </row>
    <row r="22" spans="1:14" s="69" customFormat="1" ht="57.6" customHeight="1" x14ac:dyDescent="0.5">
      <c r="A22" s="219">
        <v>2.9</v>
      </c>
      <c r="B22" s="65" t="s">
        <v>150</v>
      </c>
      <c r="C22" s="64" t="s">
        <v>139</v>
      </c>
      <c r="D22" s="208">
        <v>20</v>
      </c>
      <c r="E22" s="178"/>
      <c r="F22" s="217">
        <f t="shared" ref="F22" si="3">D22*E22</f>
        <v>0</v>
      </c>
      <c r="H22" s="194"/>
      <c r="I22" s="81"/>
      <c r="J22" s="81"/>
      <c r="K22" s="193"/>
      <c r="L22" s="81"/>
      <c r="M22" s="81"/>
      <c r="N22" s="81"/>
    </row>
    <row r="23" spans="1:14" s="69" customFormat="1" ht="27.6" customHeight="1" thickBot="1" x14ac:dyDescent="0.55000000000000004">
      <c r="A23" s="220"/>
      <c r="B23" s="70" t="s">
        <v>152</v>
      </c>
      <c r="C23" s="277">
        <f>SUM(F14:F22)</f>
        <v>0</v>
      </c>
      <c r="D23" s="278"/>
      <c r="E23" s="278"/>
      <c r="F23" s="279"/>
      <c r="H23" s="194"/>
      <c r="I23" s="81"/>
      <c r="J23" s="81"/>
      <c r="K23" s="193"/>
      <c r="L23" s="81"/>
      <c r="M23" s="81"/>
      <c r="N23" s="81"/>
    </row>
    <row r="24" spans="1:14" s="69" customFormat="1" ht="22.8" customHeight="1" thickBot="1" x14ac:dyDescent="0.55000000000000004">
      <c r="A24" s="225"/>
      <c r="B24" s="209" t="s">
        <v>154</v>
      </c>
      <c r="C24" s="280">
        <f>C11+C23</f>
        <v>0</v>
      </c>
      <c r="D24" s="281"/>
      <c r="E24" s="281"/>
      <c r="F24" s="282">
        <f>C23+C11</f>
        <v>0</v>
      </c>
      <c r="H24" s="194"/>
      <c r="I24" s="81"/>
      <c r="J24" s="81"/>
      <c r="K24" s="193"/>
      <c r="L24" s="81"/>
      <c r="M24" s="81"/>
      <c r="N24" s="81"/>
    </row>
    <row r="25" spans="1:14" s="69" customFormat="1" ht="14.25" customHeight="1" thickBot="1" x14ac:dyDescent="0.55000000000000004">
      <c r="A25" s="221"/>
      <c r="B25" s="180"/>
      <c r="C25" s="210"/>
      <c r="D25" s="210"/>
      <c r="E25" s="211"/>
      <c r="F25" s="222"/>
      <c r="H25" s="194"/>
      <c r="I25" s="81"/>
      <c r="J25" s="81"/>
      <c r="K25" s="193"/>
      <c r="L25" s="81"/>
      <c r="M25" s="81"/>
      <c r="N25" s="81"/>
    </row>
    <row r="26" spans="1:14" s="63" customFormat="1" ht="21.6" customHeight="1" thickBot="1" x14ac:dyDescent="0.35">
      <c r="A26" s="268" t="s">
        <v>155</v>
      </c>
      <c r="B26" s="269"/>
      <c r="C26" s="269"/>
      <c r="D26" s="269"/>
      <c r="E26" s="269"/>
      <c r="F26" s="270"/>
      <c r="H26" s="191"/>
      <c r="I26" s="191"/>
      <c r="J26" s="191"/>
      <c r="K26" s="192"/>
      <c r="L26" s="191"/>
      <c r="M26" s="191"/>
      <c r="N26" s="191"/>
    </row>
    <row r="27" spans="1:14" s="69" customFormat="1" ht="112.2" customHeight="1" x14ac:dyDescent="0.5">
      <c r="A27" s="219">
        <v>3.1</v>
      </c>
      <c r="B27" s="65" t="s">
        <v>156</v>
      </c>
      <c r="C27" s="67" t="s">
        <v>158</v>
      </c>
      <c r="D27" s="208">
        <v>17</v>
      </c>
      <c r="E27" s="178"/>
      <c r="F27" s="217">
        <f>D27*E27</f>
        <v>0</v>
      </c>
      <c r="H27" s="194"/>
      <c r="I27" s="81"/>
      <c r="J27" s="81"/>
      <c r="K27" s="193"/>
      <c r="L27" s="81"/>
      <c r="M27" s="81"/>
      <c r="N27" s="81"/>
    </row>
    <row r="28" spans="1:14" s="69" customFormat="1" ht="63" customHeight="1" x14ac:dyDescent="0.5">
      <c r="A28" s="226">
        <v>3.2</v>
      </c>
      <c r="B28" s="65" t="s">
        <v>157</v>
      </c>
      <c r="C28" s="82" t="s">
        <v>1</v>
      </c>
      <c r="D28" s="207">
        <v>2.15</v>
      </c>
      <c r="E28" s="178"/>
      <c r="F28" s="217">
        <f>D28*E28</f>
        <v>0</v>
      </c>
      <c r="H28" s="194"/>
      <c r="I28" s="81"/>
      <c r="J28" s="81"/>
      <c r="K28" s="193"/>
      <c r="L28" s="81"/>
      <c r="M28" s="81"/>
      <c r="N28" s="81"/>
    </row>
    <row r="29" spans="1:14" s="240" customFormat="1" ht="49.8" customHeight="1" x14ac:dyDescent="0.5">
      <c r="A29" s="234">
        <v>3.3</v>
      </c>
      <c r="B29" s="235" t="s">
        <v>178</v>
      </c>
      <c r="C29" s="243" t="s">
        <v>158</v>
      </c>
      <c r="D29" s="244">
        <v>1</v>
      </c>
      <c r="E29" s="238"/>
      <c r="F29" s="239">
        <f t="shared" ref="F29:F42" si="4">D29*E29</f>
        <v>0</v>
      </c>
      <c r="H29" s="241"/>
      <c r="K29" s="242"/>
    </row>
    <row r="30" spans="1:14" s="240" customFormat="1" ht="67.8" customHeight="1" x14ac:dyDescent="0.5">
      <c r="A30" s="245">
        <v>3.4</v>
      </c>
      <c r="B30" s="235" t="s">
        <v>179</v>
      </c>
      <c r="C30" s="243" t="s">
        <v>158</v>
      </c>
      <c r="D30" s="244">
        <v>5</v>
      </c>
      <c r="E30" s="238"/>
      <c r="F30" s="239">
        <f t="shared" si="4"/>
        <v>0</v>
      </c>
      <c r="H30" s="241"/>
      <c r="K30" s="242"/>
    </row>
    <row r="31" spans="1:14" s="240" customFormat="1" ht="84.6" customHeight="1" x14ac:dyDescent="0.5">
      <c r="A31" s="234">
        <v>3.5</v>
      </c>
      <c r="B31" s="235" t="s">
        <v>180</v>
      </c>
      <c r="C31" s="243" t="s">
        <v>95</v>
      </c>
      <c r="D31" s="244">
        <v>1</v>
      </c>
      <c r="E31" s="238"/>
      <c r="F31" s="239">
        <f t="shared" si="4"/>
        <v>0</v>
      </c>
      <c r="H31" s="241"/>
      <c r="K31" s="242"/>
    </row>
    <row r="32" spans="1:14" s="240" customFormat="1" ht="59.4" customHeight="1" x14ac:dyDescent="0.5">
      <c r="A32" s="245">
        <v>3.6</v>
      </c>
      <c r="B32" s="235" t="s">
        <v>159</v>
      </c>
      <c r="C32" s="243" t="s">
        <v>1</v>
      </c>
      <c r="D32" s="244">
        <v>20</v>
      </c>
      <c r="E32" s="238"/>
      <c r="F32" s="239">
        <f t="shared" si="4"/>
        <v>0</v>
      </c>
      <c r="H32" s="241"/>
      <c r="K32" s="242"/>
    </row>
    <row r="33" spans="1:14" s="240" customFormat="1" ht="81" customHeight="1" x14ac:dyDescent="0.5">
      <c r="A33" s="234">
        <v>3.7</v>
      </c>
      <c r="B33" s="235" t="s">
        <v>181</v>
      </c>
      <c r="C33" s="243" t="s">
        <v>95</v>
      </c>
      <c r="D33" s="244">
        <v>1</v>
      </c>
      <c r="E33" s="238"/>
      <c r="F33" s="239">
        <f t="shared" si="4"/>
        <v>0</v>
      </c>
      <c r="H33" s="241"/>
      <c r="K33" s="242"/>
    </row>
    <row r="34" spans="1:14" s="240" customFormat="1" ht="74.400000000000006" customHeight="1" x14ac:dyDescent="0.5">
      <c r="A34" s="245">
        <v>3.8</v>
      </c>
      <c r="B34" s="235" t="s">
        <v>184</v>
      </c>
      <c r="C34" s="243" t="s">
        <v>95</v>
      </c>
      <c r="D34" s="244">
        <v>1</v>
      </c>
      <c r="E34" s="238"/>
      <c r="F34" s="239">
        <f t="shared" si="4"/>
        <v>0</v>
      </c>
      <c r="H34" s="241"/>
      <c r="K34" s="242"/>
    </row>
    <row r="35" spans="1:14" s="240" customFormat="1" ht="63.6" customHeight="1" x14ac:dyDescent="0.5">
      <c r="A35" s="234">
        <v>3.9</v>
      </c>
      <c r="B35" s="235" t="s">
        <v>160</v>
      </c>
      <c r="C35" s="243" t="s">
        <v>95</v>
      </c>
      <c r="D35" s="244">
        <v>1</v>
      </c>
      <c r="E35" s="238"/>
      <c r="F35" s="239">
        <f t="shared" si="4"/>
        <v>0</v>
      </c>
      <c r="H35" s="241"/>
      <c r="K35" s="242"/>
    </row>
    <row r="36" spans="1:14" s="69" customFormat="1" ht="74.400000000000006" customHeight="1" x14ac:dyDescent="0.5">
      <c r="A36" s="227">
        <v>3.1</v>
      </c>
      <c r="B36" s="65" t="s">
        <v>182</v>
      </c>
      <c r="C36" s="82" t="s">
        <v>158</v>
      </c>
      <c r="D36" s="207">
        <v>70</v>
      </c>
      <c r="E36" s="178"/>
      <c r="F36" s="217">
        <f t="shared" si="4"/>
        <v>0</v>
      </c>
      <c r="H36" s="194"/>
      <c r="I36" s="81"/>
      <c r="J36" s="81"/>
      <c r="K36" s="193"/>
      <c r="L36" s="81"/>
      <c r="M36" s="81"/>
      <c r="N36" s="81"/>
    </row>
    <row r="37" spans="1:14" s="69" customFormat="1" ht="39" customHeight="1" x14ac:dyDescent="0.5">
      <c r="A37" s="227">
        <v>3.11</v>
      </c>
      <c r="B37" s="65" t="s">
        <v>161</v>
      </c>
      <c r="C37" s="82" t="s">
        <v>95</v>
      </c>
      <c r="D37" s="207">
        <v>1</v>
      </c>
      <c r="E37" s="178"/>
      <c r="F37" s="217">
        <f t="shared" si="4"/>
        <v>0</v>
      </c>
      <c r="H37" s="194"/>
      <c r="I37" s="81"/>
      <c r="J37" s="81"/>
      <c r="K37" s="193"/>
      <c r="L37" s="81"/>
      <c r="M37" s="81"/>
      <c r="N37" s="81"/>
    </row>
    <row r="38" spans="1:14" s="69" customFormat="1" ht="60.6" customHeight="1" x14ac:dyDescent="0.5">
      <c r="A38" s="227">
        <v>3.12</v>
      </c>
      <c r="B38" s="65" t="s">
        <v>162</v>
      </c>
      <c r="C38" s="82" t="s">
        <v>95</v>
      </c>
      <c r="D38" s="207">
        <v>2</v>
      </c>
      <c r="E38" s="178"/>
      <c r="F38" s="217">
        <f t="shared" si="4"/>
        <v>0</v>
      </c>
      <c r="H38" s="194"/>
      <c r="I38" s="81"/>
      <c r="J38" s="81"/>
      <c r="K38" s="193"/>
      <c r="L38" s="81"/>
      <c r="M38" s="81"/>
      <c r="N38" s="81"/>
    </row>
    <row r="39" spans="1:14" s="69" customFormat="1" ht="60.6" customHeight="1" x14ac:dyDescent="0.5">
      <c r="A39" s="227">
        <v>3.13</v>
      </c>
      <c r="B39" s="65" t="s">
        <v>174</v>
      </c>
      <c r="C39" s="82" t="s">
        <v>95</v>
      </c>
      <c r="D39" s="207">
        <v>1</v>
      </c>
      <c r="E39" s="178"/>
      <c r="F39" s="217">
        <f t="shared" si="4"/>
        <v>0</v>
      </c>
      <c r="H39" s="194"/>
      <c r="I39" s="81"/>
      <c r="J39" s="81"/>
      <c r="K39" s="193"/>
      <c r="L39" s="81"/>
      <c r="M39" s="81"/>
      <c r="N39" s="81"/>
    </row>
    <row r="40" spans="1:14" s="69" customFormat="1" ht="43.8" customHeight="1" x14ac:dyDescent="0.5">
      <c r="A40" s="227">
        <v>3.14</v>
      </c>
      <c r="B40" s="65" t="s">
        <v>164</v>
      </c>
      <c r="C40" s="82" t="s">
        <v>95</v>
      </c>
      <c r="D40" s="207"/>
      <c r="E40" s="178"/>
      <c r="F40" s="217">
        <f t="shared" si="4"/>
        <v>0</v>
      </c>
      <c r="H40" s="194"/>
      <c r="I40" s="81"/>
      <c r="J40" s="81"/>
      <c r="K40" s="193"/>
      <c r="L40" s="81"/>
      <c r="M40" s="81"/>
      <c r="N40" s="81"/>
    </row>
    <row r="41" spans="1:14" s="69" customFormat="1" ht="54.6" customHeight="1" x14ac:dyDescent="0.5">
      <c r="A41" s="227">
        <v>3.15</v>
      </c>
      <c r="B41" s="65" t="s">
        <v>185</v>
      </c>
      <c r="C41" s="64" t="s">
        <v>139</v>
      </c>
      <c r="D41" s="208">
        <v>20</v>
      </c>
      <c r="E41" s="178"/>
      <c r="F41" s="217">
        <f t="shared" si="4"/>
        <v>0</v>
      </c>
      <c r="H41" s="194"/>
      <c r="I41" s="81"/>
      <c r="J41" s="81"/>
      <c r="K41" s="193"/>
      <c r="L41" s="81"/>
      <c r="M41" s="81"/>
      <c r="N41" s="81"/>
    </row>
    <row r="42" spans="1:14" s="69" customFormat="1" ht="40.799999999999997" customHeight="1" x14ac:dyDescent="0.5">
      <c r="A42" s="227">
        <v>3.16</v>
      </c>
      <c r="B42" s="65" t="s">
        <v>165</v>
      </c>
      <c r="C42" s="82" t="s">
        <v>99</v>
      </c>
      <c r="D42" s="207"/>
      <c r="E42" s="178"/>
      <c r="F42" s="217">
        <f t="shared" si="4"/>
        <v>0</v>
      </c>
      <c r="H42" s="194"/>
      <c r="I42" s="81"/>
      <c r="J42" s="81"/>
      <c r="K42" s="193"/>
      <c r="L42" s="81"/>
      <c r="M42" s="81"/>
      <c r="N42" s="81"/>
    </row>
    <row r="43" spans="1:14" s="69" customFormat="1" ht="29.4" customHeight="1" thickBot="1" x14ac:dyDescent="0.55000000000000004">
      <c r="A43" s="225"/>
      <c r="B43" s="206" t="s">
        <v>166</v>
      </c>
      <c r="C43" s="260">
        <f>SUM(F27:F42)</f>
        <v>0</v>
      </c>
      <c r="D43" s="261"/>
      <c r="E43" s="261"/>
      <c r="F43" s="262"/>
      <c r="H43" s="194"/>
      <c r="I43" s="81"/>
      <c r="J43" s="81"/>
      <c r="K43" s="193"/>
      <c r="L43" s="81"/>
      <c r="M43" s="81"/>
      <c r="N43" s="81"/>
    </row>
    <row r="44" spans="1:14" s="69" customFormat="1" ht="23.25" customHeight="1" x14ac:dyDescent="0.5">
      <c r="A44" s="228"/>
      <c r="B44" s="200" t="s">
        <v>167</v>
      </c>
      <c r="C44" s="201"/>
      <c r="D44" s="201"/>
      <c r="E44" s="201"/>
      <c r="F44" s="202">
        <f>C24+C43</f>
        <v>0</v>
      </c>
      <c r="G44" s="74"/>
      <c r="H44" s="195"/>
      <c r="I44" s="196"/>
      <c r="J44" s="196"/>
      <c r="K44" s="197"/>
      <c r="L44" s="81"/>
      <c r="M44" s="81"/>
      <c r="N44" s="81"/>
    </row>
    <row r="45" spans="1:14" s="69" customFormat="1" ht="34.5" customHeight="1" thickBot="1" x14ac:dyDescent="0.55000000000000004">
      <c r="A45" s="229"/>
      <c r="B45" s="230" t="s">
        <v>143</v>
      </c>
      <c r="C45" s="231"/>
      <c r="D45" s="231"/>
      <c r="E45" s="232"/>
      <c r="F45" s="233"/>
      <c r="H45" s="81"/>
      <c r="I45" s="81"/>
      <c r="J45" s="81"/>
      <c r="K45" s="193"/>
      <c r="L45" s="81"/>
      <c r="M45" s="81"/>
      <c r="N45" s="81"/>
    </row>
    <row r="46" spans="1:14" s="69" customFormat="1" ht="34.5" customHeight="1" x14ac:dyDescent="0.5">
      <c r="A46" s="83"/>
      <c r="B46" s="263" t="s">
        <v>173</v>
      </c>
      <c r="C46" s="263"/>
      <c r="D46" s="263"/>
      <c r="E46" s="263"/>
      <c r="F46" s="263"/>
      <c r="G46" s="194"/>
      <c r="H46" s="81"/>
      <c r="I46" s="81"/>
      <c r="J46" s="81"/>
      <c r="K46" s="193"/>
      <c r="L46" s="81"/>
      <c r="M46" s="81"/>
      <c r="N46" s="81"/>
    </row>
    <row r="47" spans="1:14" s="81" customFormat="1" ht="18" x14ac:dyDescent="0.5">
      <c r="A47" s="84"/>
      <c r="B47" s="85" t="s">
        <v>97</v>
      </c>
      <c r="C47" s="86"/>
      <c r="D47" s="87"/>
      <c r="E47" s="171"/>
      <c r="F47" s="193"/>
      <c r="G47" s="194"/>
      <c r="K47" s="193"/>
    </row>
    <row r="48" spans="1:14" s="69" customFormat="1" ht="18" x14ac:dyDescent="0.5">
      <c r="A48" s="71"/>
      <c r="B48" s="75"/>
      <c r="C48" s="75"/>
      <c r="D48" s="75"/>
      <c r="E48" s="198"/>
      <c r="F48" s="193"/>
      <c r="G48" s="194"/>
      <c r="H48" s="81"/>
      <c r="I48" s="81"/>
      <c r="J48" s="81"/>
      <c r="K48" s="193"/>
      <c r="L48" s="81"/>
      <c r="M48" s="81"/>
      <c r="N48" s="81"/>
    </row>
    <row r="49" spans="1:14" s="69" customFormat="1" ht="18" x14ac:dyDescent="0.5">
      <c r="A49" s="71"/>
      <c r="B49" s="72"/>
      <c r="C49" s="71"/>
      <c r="D49" s="71"/>
      <c r="E49" s="196"/>
      <c r="F49" s="197"/>
      <c r="G49" s="81"/>
      <c r="H49" s="81"/>
      <c r="I49" s="81"/>
      <c r="J49" s="81"/>
      <c r="K49" s="193"/>
      <c r="L49" s="81"/>
      <c r="M49" s="81"/>
      <c r="N49" s="81"/>
    </row>
    <row r="50" spans="1:14" s="69" customFormat="1" ht="18" x14ac:dyDescent="0.5">
      <c r="A50" s="75"/>
      <c r="B50" s="75"/>
      <c r="C50" s="73"/>
      <c r="D50" s="73"/>
      <c r="E50" s="198"/>
      <c r="F50" s="199"/>
      <c r="G50" s="81"/>
      <c r="H50" s="81"/>
      <c r="I50" s="81"/>
      <c r="J50" s="81"/>
      <c r="K50" s="193"/>
      <c r="L50" s="81"/>
      <c r="M50" s="81"/>
      <c r="N50" s="81"/>
    </row>
    <row r="51" spans="1:14" s="69" customFormat="1" ht="17.25" customHeight="1" x14ac:dyDescent="0.5">
      <c r="A51" s="71"/>
      <c r="B51" s="75"/>
      <c r="C51" s="75"/>
      <c r="D51" s="75"/>
      <c r="E51" s="75"/>
      <c r="F51" s="174"/>
      <c r="K51" s="169"/>
      <c r="L51" s="81"/>
      <c r="M51" s="81"/>
      <c r="N51" s="81"/>
    </row>
    <row r="52" spans="1:14" s="69" customFormat="1" ht="18" x14ac:dyDescent="0.5">
      <c r="A52" s="71"/>
      <c r="B52" s="72"/>
      <c r="C52" s="71"/>
      <c r="D52" s="71"/>
      <c r="E52" s="74"/>
      <c r="F52" s="173"/>
      <c r="K52" s="169"/>
      <c r="L52" s="81"/>
      <c r="M52" s="81"/>
      <c r="N52" s="81"/>
    </row>
    <row r="53" spans="1:14" s="69" customFormat="1" ht="53.25" customHeight="1" x14ac:dyDescent="0.5">
      <c r="A53" s="71"/>
      <c r="B53" s="72"/>
      <c r="C53" s="71"/>
      <c r="D53" s="71"/>
      <c r="E53" s="74"/>
      <c r="F53" s="173"/>
      <c r="H53" s="172"/>
      <c r="K53" s="169"/>
      <c r="L53" s="81"/>
      <c r="M53" s="81"/>
      <c r="N53" s="81"/>
    </row>
    <row r="54" spans="1:14" s="69" customFormat="1" ht="21" customHeight="1" x14ac:dyDescent="0.5">
      <c r="A54" s="71"/>
      <c r="B54" s="75"/>
      <c r="C54" s="71"/>
      <c r="D54" s="71"/>
      <c r="E54" s="74"/>
      <c r="F54" s="173"/>
      <c r="H54" s="172"/>
      <c r="K54" s="169"/>
    </row>
    <row r="55" spans="1:14" s="69" customFormat="1" ht="19.5" customHeight="1" x14ac:dyDescent="0.5">
      <c r="A55" s="71"/>
      <c r="B55" s="75"/>
      <c r="C55" s="75"/>
      <c r="D55" s="75"/>
      <c r="E55" s="75"/>
      <c r="F55" s="174"/>
      <c r="K55" s="169"/>
      <c r="M55" s="169"/>
    </row>
    <row r="56" spans="1:14" s="69" customFormat="1" ht="68.25" customHeight="1" x14ac:dyDescent="0.5">
      <c r="A56" s="71"/>
      <c r="B56" s="72"/>
      <c r="C56" s="71"/>
      <c r="D56" s="71"/>
      <c r="E56" s="74"/>
      <c r="F56" s="173"/>
      <c r="K56" s="169"/>
    </row>
    <row r="57" spans="1:14" s="69" customFormat="1" ht="68.25" customHeight="1" x14ac:dyDescent="0.5">
      <c r="A57" s="71"/>
      <c r="B57" s="72"/>
      <c r="C57" s="71"/>
      <c r="D57" s="71"/>
      <c r="E57" s="74"/>
      <c r="F57" s="173"/>
      <c r="K57" s="169"/>
    </row>
    <row r="58" spans="1:14" s="69" customFormat="1" ht="29.25" customHeight="1" x14ac:dyDescent="0.5">
      <c r="A58" s="76"/>
      <c r="B58" s="184"/>
      <c r="C58" s="76"/>
      <c r="D58" s="76"/>
      <c r="E58" s="76"/>
      <c r="F58" s="175"/>
      <c r="K58" s="169"/>
    </row>
    <row r="59" spans="1:14" s="1" customFormat="1" ht="18" x14ac:dyDescent="0.5">
      <c r="A59" s="77"/>
      <c r="B59" s="185"/>
      <c r="C59" s="77"/>
      <c r="D59" s="77"/>
      <c r="E59" s="77"/>
      <c r="F59" s="176"/>
      <c r="K59" s="170"/>
    </row>
    <row r="60" spans="1:14" s="1" customFormat="1" ht="18" x14ac:dyDescent="0.5">
      <c r="A60" s="264"/>
      <c r="B60" s="264"/>
      <c r="C60" s="264"/>
      <c r="D60" s="264"/>
      <c r="E60" s="264"/>
      <c r="F60" s="264"/>
      <c r="K60" s="170"/>
    </row>
    <row r="61" spans="1:14" s="1" customFormat="1" ht="18" x14ac:dyDescent="0.5">
      <c r="A61" s="264"/>
      <c r="B61" s="264"/>
      <c r="C61" s="264"/>
      <c r="D61" s="264"/>
      <c r="E61" s="264"/>
      <c r="F61" s="264"/>
      <c r="K61" s="170"/>
    </row>
    <row r="62" spans="1:14" s="1" customFormat="1" ht="18" x14ac:dyDescent="0.5">
      <c r="A62" s="89"/>
      <c r="B62" s="182"/>
      <c r="C62" s="89"/>
      <c r="D62" s="89"/>
      <c r="E62" s="89"/>
      <c r="F62" s="177"/>
      <c r="I62" s="68"/>
      <c r="K62" s="170"/>
    </row>
    <row r="63" spans="1:14" s="1" customFormat="1" ht="17.25" customHeight="1" x14ac:dyDescent="0.5">
      <c r="A63" s="255"/>
      <c r="B63" s="255"/>
      <c r="C63" s="255"/>
      <c r="D63" s="255"/>
      <c r="E63" s="255"/>
      <c r="F63" s="255"/>
      <c r="K63" s="170"/>
    </row>
    <row r="64" spans="1:14" x14ac:dyDescent="0.5">
      <c r="A64" s="255"/>
      <c r="B64" s="255"/>
      <c r="C64" s="255"/>
      <c r="D64" s="255"/>
      <c r="E64" s="255"/>
      <c r="F64" s="255"/>
    </row>
  </sheetData>
  <mergeCells count="11">
    <mergeCell ref="A1:F1"/>
    <mergeCell ref="C11:F11"/>
    <mergeCell ref="C23:F23"/>
    <mergeCell ref="A5:F5"/>
    <mergeCell ref="C24:F24"/>
    <mergeCell ref="C43:F43"/>
    <mergeCell ref="B46:F46"/>
    <mergeCell ref="A60:F61"/>
    <mergeCell ref="A63:F64"/>
    <mergeCell ref="A2:F2"/>
    <mergeCell ref="A26:F26"/>
  </mergeCells>
  <printOptions horizontalCentered="1" verticalCentered="1"/>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65"/>
  <sheetViews>
    <sheetView workbookViewId="0">
      <selection activeCell="C11" sqref="C11"/>
    </sheetView>
  </sheetViews>
  <sheetFormatPr defaultColWidth="9.109375" defaultRowHeight="18" x14ac:dyDescent="0.5"/>
  <cols>
    <col min="1" max="1" width="18" style="1" customWidth="1"/>
    <col min="2" max="2" width="25.5546875" style="1" customWidth="1"/>
    <col min="3" max="3" width="15.33203125" style="1" customWidth="1"/>
    <col min="4" max="4" width="11" style="1" customWidth="1"/>
    <col min="5" max="5" width="10.5546875" style="1" customWidth="1"/>
    <col min="6" max="6" width="14.5546875" style="1" customWidth="1"/>
    <col min="7" max="16384" width="9.109375" style="1"/>
  </cols>
  <sheetData>
    <row r="1" spans="1:6" ht="24.75" customHeight="1" thickBot="1" x14ac:dyDescent="0.55000000000000004">
      <c r="A1" s="283" t="s">
        <v>2</v>
      </c>
      <c r="B1" s="284"/>
      <c r="C1" s="284"/>
      <c r="D1" s="284"/>
      <c r="E1" s="284"/>
      <c r="F1" s="285"/>
    </row>
    <row r="2" spans="1:6" ht="18.600000000000001" thickBot="1" x14ac:dyDescent="0.55000000000000004">
      <c r="A2" s="2" t="s">
        <v>60</v>
      </c>
      <c r="B2" s="3" t="s">
        <v>3</v>
      </c>
      <c r="C2" s="4" t="s">
        <v>4</v>
      </c>
      <c r="D2" s="5" t="s">
        <v>5</v>
      </c>
      <c r="E2" s="5" t="s">
        <v>6</v>
      </c>
      <c r="F2" s="6" t="s">
        <v>7</v>
      </c>
    </row>
    <row r="3" spans="1:6" x14ac:dyDescent="0.5">
      <c r="A3" s="7"/>
      <c r="B3" s="8" t="s">
        <v>8</v>
      </c>
      <c r="C3" s="9"/>
      <c r="D3" s="10" t="s">
        <v>9</v>
      </c>
      <c r="E3" s="10"/>
      <c r="F3" s="11"/>
    </row>
    <row r="4" spans="1:6" x14ac:dyDescent="0.5">
      <c r="A4" s="12"/>
      <c r="B4" s="13" t="s">
        <v>10</v>
      </c>
      <c r="C4" s="14">
        <v>3.5</v>
      </c>
      <c r="D4" s="15" t="s">
        <v>1</v>
      </c>
      <c r="E4" s="15"/>
      <c r="F4" s="16"/>
    </row>
    <row r="5" spans="1:6" x14ac:dyDescent="0.5">
      <c r="A5" s="289" t="s">
        <v>11</v>
      </c>
      <c r="B5" s="17" t="s">
        <v>12</v>
      </c>
      <c r="C5" s="18">
        <v>15</v>
      </c>
      <c r="D5" s="19" t="s">
        <v>13</v>
      </c>
      <c r="E5" s="19"/>
      <c r="F5" s="16"/>
    </row>
    <row r="6" spans="1:6" x14ac:dyDescent="0.5">
      <c r="A6" s="290"/>
      <c r="B6" s="17" t="s">
        <v>14</v>
      </c>
      <c r="C6" s="18">
        <v>9</v>
      </c>
      <c r="D6" s="19" t="s">
        <v>13</v>
      </c>
      <c r="E6" s="19"/>
      <c r="F6" s="16"/>
    </row>
    <row r="7" spans="1:6" x14ac:dyDescent="0.5">
      <c r="A7" s="290"/>
      <c r="B7" s="17" t="s">
        <v>15</v>
      </c>
      <c r="C7" s="18">
        <v>32</v>
      </c>
      <c r="D7" s="19" t="s">
        <v>13</v>
      </c>
      <c r="E7" s="19"/>
      <c r="F7" s="16"/>
    </row>
    <row r="8" spans="1:6" x14ac:dyDescent="0.5">
      <c r="A8" s="290"/>
      <c r="B8" s="17" t="s">
        <v>16</v>
      </c>
      <c r="C8" s="18">
        <v>12</v>
      </c>
      <c r="D8" s="19" t="s">
        <v>17</v>
      </c>
      <c r="E8" s="19"/>
      <c r="F8" s="16"/>
    </row>
    <row r="9" spans="1:6" x14ac:dyDescent="0.5">
      <c r="A9" s="291"/>
      <c r="B9" s="13" t="s">
        <v>18</v>
      </c>
      <c r="C9" s="14">
        <v>587.25</v>
      </c>
      <c r="D9" s="15" t="s">
        <v>19</v>
      </c>
      <c r="E9" s="15"/>
      <c r="F9" s="16"/>
    </row>
    <row r="10" spans="1:6" x14ac:dyDescent="0.5">
      <c r="A10" s="20"/>
      <c r="B10" s="13" t="s">
        <v>93</v>
      </c>
      <c r="C10" s="14">
        <v>1.2</v>
      </c>
      <c r="D10" s="15" t="s">
        <v>1</v>
      </c>
      <c r="E10" s="15"/>
      <c r="F10" s="16"/>
    </row>
    <row r="11" spans="1:6" x14ac:dyDescent="0.5">
      <c r="A11" s="289" t="s">
        <v>21</v>
      </c>
      <c r="B11" s="17" t="s">
        <v>22</v>
      </c>
      <c r="C11" s="18">
        <v>0.6</v>
      </c>
      <c r="D11" s="19" t="s">
        <v>1</v>
      </c>
      <c r="E11" s="19"/>
      <c r="F11" s="16"/>
    </row>
    <row r="12" spans="1:6" x14ac:dyDescent="0.5">
      <c r="A12" s="290"/>
      <c r="B12" s="17" t="s">
        <v>23</v>
      </c>
      <c r="C12" s="18">
        <v>1.2</v>
      </c>
      <c r="D12" s="19" t="s">
        <v>1</v>
      </c>
      <c r="E12" s="19"/>
      <c r="F12" s="16"/>
    </row>
    <row r="13" spans="1:6" x14ac:dyDescent="0.5">
      <c r="A13" s="290"/>
      <c r="B13" s="17" t="s">
        <v>24</v>
      </c>
      <c r="C13" s="18">
        <v>9.6</v>
      </c>
      <c r="D13" s="19" t="s">
        <v>25</v>
      </c>
      <c r="E13" s="19"/>
      <c r="F13" s="16"/>
    </row>
    <row r="14" spans="1:6" x14ac:dyDescent="0.5">
      <c r="A14" s="290"/>
      <c r="B14" s="17" t="s">
        <v>26</v>
      </c>
      <c r="C14" s="18">
        <v>72</v>
      </c>
      <c r="D14" s="19" t="s">
        <v>27</v>
      </c>
      <c r="E14" s="19"/>
      <c r="F14" s="16"/>
    </row>
    <row r="15" spans="1:6" x14ac:dyDescent="0.5">
      <c r="A15" s="291"/>
      <c r="B15" s="13" t="s">
        <v>18</v>
      </c>
      <c r="C15" s="14">
        <v>23.999999999999996</v>
      </c>
      <c r="D15" s="15" t="s">
        <v>9</v>
      </c>
      <c r="E15" s="15"/>
      <c r="F15" s="16"/>
    </row>
    <row r="16" spans="1:6" x14ac:dyDescent="0.5">
      <c r="A16" s="21"/>
      <c r="B16" s="22" t="s">
        <v>28</v>
      </c>
      <c r="C16" s="14">
        <v>3</v>
      </c>
      <c r="D16" s="15" t="s">
        <v>1</v>
      </c>
      <c r="E16" s="15"/>
      <c r="F16" s="16"/>
    </row>
    <row r="17" spans="1:6" x14ac:dyDescent="0.5">
      <c r="A17" s="292" t="s">
        <v>29</v>
      </c>
      <c r="B17" s="17" t="s">
        <v>30</v>
      </c>
      <c r="C17" s="18">
        <v>4.1999999999999993</v>
      </c>
      <c r="D17" s="19" t="s">
        <v>1</v>
      </c>
      <c r="E17" s="19"/>
      <c r="F17" s="16"/>
    </row>
    <row r="18" spans="1:6" x14ac:dyDescent="0.5">
      <c r="A18" s="292"/>
      <c r="B18" s="17" t="s">
        <v>22</v>
      </c>
      <c r="C18" s="18">
        <v>1.7999999999999998</v>
      </c>
      <c r="D18" s="19" t="s">
        <v>1</v>
      </c>
      <c r="E18" s="19"/>
      <c r="F18" s="16"/>
    </row>
    <row r="19" spans="1:6" x14ac:dyDescent="0.5">
      <c r="A19" s="292"/>
      <c r="B19" s="17" t="s">
        <v>24</v>
      </c>
      <c r="C19" s="18">
        <v>10.5</v>
      </c>
      <c r="D19" s="19" t="s">
        <v>25</v>
      </c>
      <c r="E19" s="19"/>
      <c r="F19" s="16"/>
    </row>
    <row r="20" spans="1:6" x14ac:dyDescent="0.5">
      <c r="A20" s="292"/>
      <c r="B20" s="17" t="s">
        <v>26</v>
      </c>
      <c r="C20" s="18">
        <v>78</v>
      </c>
      <c r="D20" s="19" t="s">
        <v>27</v>
      </c>
      <c r="E20" s="19"/>
      <c r="F20" s="16"/>
    </row>
    <row r="21" spans="1:6" x14ac:dyDescent="0.5">
      <c r="A21" s="292"/>
      <c r="B21" s="13" t="s">
        <v>18</v>
      </c>
      <c r="C21" s="14">
        <v>3</v>
      </c>
      <c r="D21" s="15" t="s">
        <v>1</v>
      </c>
      <c r="E21" s="15"/>
      <c r="F21" s="16"/>
    </row>
    <row r="22" spans="1:6" x14ac:dyDescent="0.5">
      <c r="A22" s="23"/>
      <c r="B22" s="13" t="s">
        <v>31</v>
      </c>
      <c r="C22" s="18">
        <v>15</v>
      </c>
      <c r="D22" s="15" t="s">
        <v>32</v>
      </c>
      <c r="E22" s="15"/>
      <c r="F22" s="16"/>
    </row>
    <row r="23" spans="1:6" x14ac:dyDescent="0.5">
      <c r="A23" s="292" t="s">
        <v>33</v>
      </c>
      <c r="B23" s="17" t="s">
        <v>34</v>
      </c>
      <c r="C23" s="18">
        <v>215</v>
      </c>
      <c r="D23" s="19" t="s">
        <v>35</v>
      </c>
      <c r="E23" s="19"/>
      <c r="F23" s="16"/>
    </row>
    <row r="24" spans="1:6" x14ac:dyDescent="0.5">
      <c r="A24" s="292"/>
      <c r="B24" s="17" t="s">
        <v>36</v>
      </c>
      <c r="C24" s="18">
        <v>0</v>
      </c>
      <c r="D24" s="19" t="s">
        <v>35</v>
      </c>
      <c r="E24" s="19"/>
      <c r="F24" s="16"/>
    </row>
    <row r="25" spans="1:6" x14ac:dyDescent="0.5">
      <c r="A25" s="292"/>
      <c r="B25" s="17" t="s">
        <v>37</v>
      </c>
      <c r="C25" s="18">
        <v>0</v>
      </c>
      <c r="D25" s="19" t="s">
        <v>35</v>
      </c>
      <c r="E25" s="19"/>
      <c r="F25" s="16"/>
    </row>
    <row r="26" spans="1:6" x14ac:dyDescent="0.5">
      <c r="A26" s="292"/>
      <c r="B26" s="17" t="s">
        <v>22</v>
      </c>
      <c r="C26" s="18">
        <v>1.2</v>
      </c>
      <c r="D26" s="19" t="s">
        <v>1</v>
      </c>
      <c r="E26" s="19"/>
      <c r="F26" s="16"/>
    </row>
    <row r="27" spans="1:6" x14ac:dyDescent="0.5">
      <c r="A27" s="292"/>
      <c r="B27" s="17" t="s">
        <v>24</v>
      </c>
      <c r="C27" s="24">
        <v>4.8</v>
      </c>
      <c r="D27" s="19" t="s">
        <v>25</v>
      </c>
      <c r="E27" s="19"/>
      <c r="F27" s="16"/>
    </row>
    <row r="28" spans="1:6" x14ac:dyDescent="0.5">
      <c r="A28" s="292"/>
      <c r="B28" s="17" t="s">
        <v>26</v>
      </c>
      <c r="C28" s="18">
        <v>64.5</v>
      </c>
      <c r="D28" s="19" t="s">
        <v>27</v>
      </c>
      <c r="E28" s="19"/>
      <c r="F28" s="16"/>
    </row>
    <row r="29" spans="1:6" x14ac:dyDescent="0.5">
      <c r="A29" s="292"/>
      <c r="B29" s="13" t="s">
        <v>18</v>
      </c>
      <c r="C29" s="14"/>
      <c r="D29" s="15" t="s">
        <v>35</v>
      </c>
      <c r="E29" s="15"/>
      <c r="F29" s="16"/>
    </row>
    <row r="30" spans="1:6" x14ac:dyDescent="0.5">
      <c r="A30" s="289" t="s">
        <v>38</v>
      </c>
      <c r="B30" s="22" t="s">
        <v>39</v>
      </c>
      <c r="C30" s="14">
        <v>9</v>
      </c>
      <c r="D30" s="15" t="s">
        <v>32</v>
      </c>
      <c r="E30" s="15"/>
      <c r="F30" s="16"/>
    </row>
    <row r="31" spans="1:6" x14ac:dyDescent="0.5">
      <c r="A31" s="290"/>
      <c r="B31" s="25" t="s">
        <v>40</v>
      </c>
      <c r="C31" s="18">
        <v>6</v>
      </c>
      <c r="D31" s="19" t="s">
        <v>35</v>
      </c>
      <c r="E31" s="19"/>
      <c r="F31" s="16"/>
    </row>
    <row r="32" spans="1:6" x14ac:dyDescent="0.5">
      <c r="A32" s="290"/>
      <c r="B32" s="25" t="s">
        <v>41</v>
      </c>
      <c r="C32" s="18">
        <v>3</v>
      </c>
      <c r="D32" s="19" t="s">
        <v>42</v>
      </c>
      <c r="E32" s="19"/>
      <c r="F32" s="16"/>
    </row>
    <row r="33" spans="1:6" x14ac:dyDescent="0.5">
      <c r="A33" s="290"/>
      <c r="B33" s="25" t="s">
        <v>43</v>
      </c>
      <c r="C33" s="18">
        <v>10</v>
      </c>
      <c r="D33" s="19" t="s">
        <v>44</v>
      </c>
      <c r="E33" s="19"/>
      <c r="F33" s="16"/>
    </row>
    <row r="34" spans="1:6" x14ac:dyDescent="0.5">
      <c r="A34" s="290"/>
      <c r="B34" s="25" t="s">
        <v>45</v>
      </c>
      <c r="C34" s="18">
        <v>15</v>
      </c>
      <c r="D34" s="19" t="s">
        <v>44</v>
      </c>
      <c r="E34" s="19"/>
      <c r="F34" s="16"/>
    </row>
    <row r="35" spans="1:6" x14ac:dyDescent="0.5">
      <c r="A35" s="290"/>
      <c r="B35" s="25" t="s">
        <v>46</v>
      </c>
      <c r="C35" s="18">
        <v>9</v>
      </c>
      <c r="D35" s="19" t="s">
        <v>47</v>
      </c>
      <c r="E35" s="19"/>
      <c r="F35" s="16"/>
    </row>
    <row r="36" spans="1:6" x14ac:dyDescent="0.5">
      <c r="A36" s="290"/>
      <c r="B36" s="13" t="s">
        <v>18</v>
      </c>
      <c r="C36" s="14">
        <v>9</v>
      </c>
      <c r="D36" s="15" t="s">
        <v>35</v>
      </c>
      <c r="E36" s="15"/>
      <c r="F36" s="16"/>
    </row>
    <row r="37" spans="1:6" x14ac:dyDescent="0.5">
      <c r="A37" s="290"/>
      <c r="B37" s="17" t="s">
        <v>12</v>
      </c>
      <c r="C37" s="18">
        <v>20</v>
      </c>
      <c r="D37" s="19" t="s">
        <v>13</v>
      </c>
      <c r="E37" s="19"/>
      <c r="F37" s="16"/>
    </row>
    <row r="38" spans="1:6" x14ac:dyDescent="0.5">
      <c r="A38" s="290"/>
      <c r="B38" s="17" t="s">
        <v>14</v>
      </c>
      <c r="C38" s="18">
        <v>20</v>
      </c>
      <c r="D38" s="19" t="s">
        <v>13</v>
      </c>
      <c r="E38" s="19"/>
      <c r="F38" s="16"/>
    </row>
    <row r="39" spans="1:6" x14ac:dyDescent="0.5">
      <c r="A39" s="290"/>
      <c r="B39" s="17" t="s">
        <v>15</v>
      </c>
      <c r="C39" s="18">
        <v>0</v>
      </c>
      <c r="D39" s="19" t="s">
        <v>13</v>
      </c>
      <c r="E39" s="19"/>
      <c r="F39" s="16"/>
    </row>
    <row r="40" spans="1:6" x14ac:dyDescent="0.5">
      <c r="A40" s="290"/>
      <c r="B40" s="17" t="s">
        <v>16</v>
      </c>
      <c r="C40" s="18">
        <v>10</v>
      </c>
      <c r="D40" s="19" t="s">
        <v>17</v>
      </c>
      <c r="E40" s="19"/>
      <c r="F40" s="16"/>
    </row>
    <row r="41" spans="1:6" x14ac:dyDescent="0.5">
      <c r="A41" s="290"/>
      <c r="B41" s="13" t="s">
        <v>18</v>
      </c>
      <c r="C41" s="14">
        <v>637.59999999999991</v>
      </c>
      <c r="D41" s="15" t="s">
        <v>19</v>
      </c>
      <c r="E41" s="15"/>
      <c r="F41" s="16"/>
    </row>
    <row r="42" spans="1:6" x14ac:dyDescent="0.5">
      <c r="A42" s="290"/>
      <c r="B42" s="13" t="s">
        <v>20</v>
      </c>
      <c r="C42" s="14">
        <v>1</v>
      </c>
      <c r="D42" s="15" t="s">
        <v>1</v>
      </c>
      <c r="E42" s="15"/>
      <c r="F42" s="16"/>
    </row>
    <row r="43" spans="1:6" x14ac:dyDescent="0.5">
      <c r="A43" s="290"/>
      <c r="B43" s="17" t="s">
        <v>22</v>
      </c>
      <c r="C43" s="18">
        <v>0.5</v>
      </c>
      <c r="D43" s="19" t="s">
        <v>1</v>
      </c>
      <c r="E43" s="19"/>
      <c r="F43" s="16"/>
    </row>
    <row r="44" spans="1:6" x14ac:dyDescent="0.5">
      <c r="A44" s="290"/>
      <c r="B44" s="17" t="s">
        <v>23</v>
      </c>
      <c r="C44" s="18">
        <v>1</v>
      </c>
      <c r="D44" s="19" t="s">
        <v>1</v>
      </c>
      <c r="E44" s="19"/>
      <c r="F44" s="16"/>
    </row>
    <row r="45" spans="1:6" x14ac:dyDescent="0.5">
      <c r="A45" s="290"/>
      <c r="B45" s="17" t="s">
        <v>24</v>
      </c>
      <c r="C45" s="18">
        <v>8</v>
      </c>
      <c r="D45" s="19" t="s">
        <v>25</v>
      </c>
      <c r="E45" s="19"/>
      <c r="F45" s="16"/>
    </row>
    <row r="46" spans="1:6" x14ac:dyDescent="0.5">
      <c r="A46" s="290"/>
      <c r="B46" s="17" t="s">
        <v>26</v>
      </c>
      <c r="C46" s="18">
        <v>78</v>
      </c>
      <c r="D46" s="19" t="s">
        <v>27</v>
      </c>
      <c r="E46" s="19"/>
      <c r="F46" s="16"/>
    </row>
    <row r="47" spans="1:6" x14ac:dyDescent="0.5">
      <c r="A47" s="290"/>
      <c r="B47" s="13" t="s">
        <v>18</v>
      </c>
      <c r="C47" s="14">
        <v>1</v>
      </c>
      <c r="D47" s="15" t="s">
        <v>1</v>
      </c>
      <c r="E47" s="15"/>
      <c r="F47" s="16"/>
    </row>
    <row r="48" spans="1:6" x14ac:dyDescent="0.5">
      <c r="A48" s="20"/>
      <c r="B48" s="22" t="s">
        <v>48</v>
      </c>
      <c r="C48" s="14">
        <v>46</v>
      </c>
      <c r="D48" s="15" t="s">
        <v>9</v>
      </c>
      <c r="E48" s="15"/>
      <c r="F48" s="16"/>
    </row>
    <row r="49" spans="1:6" x14ac:dyDescent="0.5">
      <c r="A49" s="293" t="s">
        <v>49</v>
      </c>
      <c r="B49" s="26" t="s">
        <v>22</v>
      </c>
      <c r="C49" s="27">
        <v>6.8999999999999995</v>
      </c>
      <c r="D49" s="28" t="s">
        <v>1</v>
      </c>
      <c r="E49" s="28"/>
      <c r="F49" s="29"/>
    </row>
    <row r="50" spans="1:6" x14ac:dyDescent="0.5">
      <c r="A50" s="292"/>
      <c r="B50" s="26" t="s">
        <v>24</v>
      </c>
      <c r="C50" s="27">
        <v>12.88</v>
      </c>
      <c r="D50" s="28" t="s">
        <v>25</v>
      </c>
      <c r="E50" s="28"/>
      <c r="F50" s="29"/>
    </row>
    <row r="51" spans="1:6" x14ac:dyDescent="0.5">
      <c r="A51" s="292"/>
      <c r="B51" s="26" t="s">
        <v>26</v>
      </c>
      <c r="C51" s="27">
        <v>138</v>
      </c>
      <c r="D51" s="28" t="s">
        <v>27</v>
      </c>
      <c r="E51" s="28"/>
      <c r="F51" s="29"/>
    </row>
    <row r="52" spans="1:6" x14ac:dyDescent="0.5">
      <c r="A52" s="292"/>
      <c r="B52" s="30" t="s">
        <v>18</v>
      </c>
      <c r="C52" s="31">
        <v>78</v>
      </c>
      <c r="D52" s="32" t="s">
        <v>9</v>
      </c>
      <c r="E52" s="32"/>
      <c r="F52" s="29"/>
    </row>
    <row r="53" spans="1:6" x14ac:dyDescent="0.5">
      <c r="A53" s="294" t="s">
        <v>50</v>
      </c>
      <c r="B53" s="22" t="s">
        <v>51</v>
      </c>
      <c r="C53" s="14">
        <v>6.25</v>
      </c>
      <c r="D53" s="15" t="s">
        <v>9</v>
      </c>
      <c r="E53" s="15"/>
      <c r="F53" s="16"/>
    </row>
    <row r="54" spans="1:6" x14ac:dyDescent="0.5">
      <c r="A54" s="295"/>
      <c r="B54" s="26" t="s">
        <v>22</v>
      </c>
      <c r="C54" s="27">
        <v>1.25</v>
      </c>
      <c r="D54" s="28" t="s">
        <v>1</v>
      </c>
      <c r="E54" s="28"/>
      <c r="F54" s="29"/>
    </row>
    <row r="55" spans="1:6" x14ac:dyDescent="0.5">
      <c r="A55" s="295"/>
      <c r="B55" s="26" t="s">
        <v>24</v>
      </c>
      <c r="C55" s="27">
        <v>4.6875</v>
      </c>
      <c r="D55" s="28" t="s">
        <v>25</v>
      </c>
      <c r="E55" s="28"/>
      <c r="F55" s="29"/>
    </row>
    <row r="56" spans="1:6" x14ac:dyDescent="0.5">
      <c r="A56" s="295"/>
      <c r="B56" s="26" t="s">
        <v>26</v>
      </c>
      <c r="C56" s="27">
        <v>18.75</v>
      </c>
      <c r="D56" s="28" t="s">
        <v>27</v>
      </c>
      <c r="E56" s="28"/>
      <c r="F56" s="29"/>
    </row>
    <row r="57" spans="1:6" x14ac:dyDescent="0.5">
      <c r="A57" s="296"/>
      <c r="B57" s="30" t="s">
        <v>18</v>
      </c>
      <c r="C57" s="31">
        <v>6.25</v>
      </c>
      <c r="D57" s="32" t="s">
        <v>9</v>
      </c>
      <c r="E57" s="32"/>
      <c r="F57" s="29"/>
    </row>
    <row r="58" spans="1:6" x14ac:dyDescent="0.5">
      <c r="A58" s="21"/>
      <c r="B58" s="30" t="s">
        <v>52</v>
      </c>
      <c r="C58" s="31">
        <v>78</v>
      </c>
      <c r="D58" s="32" t="s">
        <v>9</v>
      </c>
      <c r="E58" s="32"/>
      <c r="F58" s="29"/>
    </row>
    <row r="59" spans="1:6" x14ac:dyDescent="0.5">
      <c r="A59" s="292" t="s">
        <v>53</v>
      </c>
      <c r="B59" s="26" t="s">
        <v>54</v>
      </c>
      <c r="C59" s="27">
        <v>8</v>
      </c>
      <c r="D59" s="28" t="s">
        <v>27</v>
      </c>
      <c r="E59" s="28"/>
      <c r="F59" s="29"/>
    </row>
    <row r="60" spans="1:6" x14ac:dyDescent="0.5">
      <c r="A60" s="292"/>
      <c r="B60" s="30" t="s">
        <v>18</v>
      </c>
      <c r="C60" s="31">
        <v>125</v>
      </c>
      <c r="D60" s="32" t="s">
        <v>9</v>
      </c>
      <c r="E60" s="32"/>
      <c r="F60" s="29"/>
    </row>
    <row r="61" spans="1:6" x14ac:dyDescent="0.5">
      <c r="A61" s="33" t="s">
        <v>55</v>
      </c>
      <c r="B61" s="26" t="s">
        <v>56</v>
      </c>
      <c r="C61" s="27">
        <v>1</v>
      </c>
      <c r="D61" s="28" t="s">
        <v>35</v>
      </c>
      <c r="E61" s="28"/>
      <c r="F61" s="29"/>
    </row>
    <row r="62" spans="1:6" x14ac:dyDescent="0.5">
      <c r="A62" s="297"/>
      <c r="B62" s="34"/>
      <c r="C62" s="35"/>
      <c r="D62" s="36"/>
      <c r="E62" s="36"/>
      <c r="F62" s="37"/>
    </row>
    <row r="63" spans="1:6" ht="21.6" x14ac:dyDescent="0.55000000000000004">
      <c r="A63" s="297"/>
      <c r="B63" s="38" t="s">
        <v>0</v>
      </c>
      <c r="C63" s="39">
        <v>1</v>
      </c>
      <c r="D63" s="39" t="s">
        <v>57</v>
      </c>
      <c r="E63" s="39"/>
      <c r="F63" s="40"/>
    </row>
    <row r="64" spans="1:6" ht="22.2" thickBot="1" x14ac:dyDescent="0.6">
      <c r="A64" s="297"/>
      <c r="B64" s="41" t="s">
        <v>58</v>
      </c>
      <c r="C64" s="286"/>
      <c r="D64" s="286"/>
      <c r="E64" s="286"/>
      <c r="F64" s="42"/>
    </row>
    <row r="65" spans="1:6" ht="22.2" thickBot="1" x14ac:dyDescent="0.6">
      <c r="A65" s="298"/>
      <c r="B65" s="43" t="s">
        <v>59</v>
      </c>
      <c r="C65" s="287"/>
      <c r="D65" s="288"/>
      <c r="E65" s="288"/>
      <c r="F65" s="44"/>
    </row>
  </sheetData>
  <mergeCells count="12">
    <mergeCell ref="A1:F1"/>
    <mergeCell ref="C64:E64"/>
    <mergeCell ref="C65:E65"/>
    <mergeCell ref="A5:A9"/>
    <mergeCell ref="A11:A15"/>
    <mergeCell ref="A17:A21"/>
    <mergeCell ref="A23:A29"/>
    <mergeCell ref="A30:A47"/>
    <mergeCell ref="A49:A52"/>
    <mergeCell ref="A53:A57"/>
    <mergeCell ref="A59:A60"/>
    <mergeCell ref="A62:A6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F23"/>
  <sheetViews>
    <sheetView topLeftCell="A9" workbookViewId="0">
      <selection activeCell="B23" sqref="B23"/>
    </sheetView>
  </sheetViews>
  <sheetFormatPr defaultColWidth="9.109375" defaultRowHeight="14.4" x14ac:dyDescent="0.3"/>
  <cols>
    <col min="1" max="1" width="18.33203125" style="49" customWidth="1"/>
    <col min="2" max="2" width="27.6640625" customWidth="1"/>
    <col min="5" max="5" width="13.6640625" customWidth="1"/>
    <col min="6" max="6" width="17.33203125" customWidth="1"/>
  </cols>
  <sheetData>
    <row r="2" spans="1:6" x14ac:dyDescent="0.3">
      <c r="A2" s="299" t="s">
        <v>61</v>
      </c>
      <c r="B2" s="299"/>
      <c r="C2" s="299"/>
      <c r="D2" s="299"/>
      <c r="E2" s="299"/>
      <c r="F2" s="299"/>
    </row>
    <row r="3" spans="1:6" ht="41.25" customHeight="1" x14ac:dyDescent="0.3">
      <c r="A3" s="300" t="s">
        <v>62</v>
      </c>
      <c r="B3" s="300"/>
      <c r="C3" s="300"/>
      <c r="D3" s="300"/>
      <c r="E3" s="300"/>
      <c r="F3" s="300"/>
    </row>
    <row r="4" spans="1:6" x14ac:dyDescent="0.3">
      <c r="A4" s="47" t="s">
        <v>63</v>
      </c>
      <c r="B4" s="48" t="s">
        <v>64</v>
      </c>
      <c r="C4" s="48" t="s">
        <v>65</v>
      </c>
      <c r="D4" s="48" t="s">
        <v>66</v>
      </c>
      <c r="E4" s="48" t="s">
        <v>67</v>
      </c>
      <c r="F4" s="48" t="s">
        <v>68</v>
      </c>
    </row>
    <row r="5" spans="1:6" ht="19.2" x14ac:dyDescent="0.3">
      <c r="A5" s="46" t="s">
        <v>69</v>
      </c>
      <c r="B5" s="46" t="s">
        <v>70</v>
      </c>
      <c r="C5" s="46" t="s">
        <v>1</v>
      </c>
      <c r="D5" s="46">
        <f>2*1*0.2</f>
        <v>0.4</v>
      </c>
      <c r="E5" s="46"/>
      <c r="F5" s="46">
        <f>D5*E5</f>
        <v>0</v>
      </c>
    </row>
    <row r="6" spans="1:6" ht="19.2" x14ac:dyDescent="0.3">
      <c r="A6" s="46"/>
      <c r="B6" s="46" t="s">
        <v>71</v>
      </c>
      <c r="C6" s="46" t="s">
        <v>1</v>
      </c>
      <c r="D6" s="46">
        <f>2*1*0.2</f>
        <v>0.4</v>
      </c>
      <c r="E6" s="46"/>
      <c r="F6" s="46">
        <f>D6*E6</f>
        <v>0</v>
      </c>
    </row>
    <row r="7" spans="1:6" ht="19.2" x14ac:dyDescent="0.3">
      <c r="A7" s="46"/>
      <c r="B7" s="46" t="s">
        <v>72</v>
      </c>
      <c r="C7" s="46" t="s">
        <v>9</v>
      </c>
      <c r="D7" s="46">
        <f>2*1</f>
        <v>2</v>
      </c>
      <c r="E7" s="46"/>
      <c r="F7" s="46">
        <f>D7*E7</f>
        <v>0</v>
      </c>
    </row>
    <row r="8" spans="1:6" ht="19.2" x14ac:dyDescent="0.3">
      <c r="A8" s="46"/>
      <c r="B8" s="46" t="s">
        <v>73</v>
      </c>
      <c r="C8" s="46"/>
      <c r="D8" s="46"/>
      <c r="E8" s="46"/>
      <c r="F8" s="46">
        <f>SUM(F5:F7)</f>
        <v>0</v>
      </c>
    </row>
    <row r="9" spans="1:6" ht="19.2" x14ac:dyDescent="0.3">
      <c r="A9" s="46" t="s">
        <v>74</v>
      </c>
      <c r="B9" s="46" t="s">
        <v>75</v>
      </c>
      <c r="C9" s="46" t="s">
        <v>1</v>
      </c>
      <c r="D9" s="46">
        <f>2*1*0.25</f>
        <v>0.5</v>
      </c>
      <c r="E9" s="46"/>
      <c r="F9" s="46">
        <f>D9*E9</f>
        <v>0</v>
      </c>
    </row>
    <row r="10" spans="1:6" ht="19.2" x14ac:dyDescent="0.3">
      <c r="A10" s="46"/>
      <c r="B10" s="46" t="s">
        <v>76</v>
      </c>
      <c r="C10" s="46" t="s">
        <v>77</v>
      </c>
      <c r="D10" s="46">
        <v>150</v>
      </c>
      <c r="E10" s="46"/>
      <c r="F10" s="46">
        <f t="shared" ref="F10:F13" si="0">D10*E10</f>
        <v>0</v>
      </c>
    </row>
    <row r="11" spans="1:6" ht="19.2" x14ac:dyDescent="0.3">
      <c r="A11" s="46"/>
      <c r="B11" s="46" t="s">
        <v>78</v>
      </c>
      <c r="C11" s="46" t="s">
        <v>9</v>
      </c>
      <c r="D11" s="46">
        <f>2*(0.4*0.2)</f>
        <v>0.16000000000000003</v>
      </c>
      <c r="E11" s="46"/>
      <c r="F11" s="46">
        <f t="shared" si="0"/>
        <v>0</v>
      </c>
    </row>
    <row r="12" spans="1:6" ht="19.2" x14ac:dyDescent="0.3">
      <c r="A12" s="46"/>
      <c r="B12" s="46" t="s">
        <v>79</v>
      </c>
      <c r="C12" s="46" t="s">
        <v>80</v>
      </c>
      <c r="D12" s="46">
        <f>1.5*1.5*1.5</f>
        <v>3.375</v>
      </c>
      <c r="E12" s="46"/>
      <c r="F12" s="46">
        <f>D12*E12</f>
        <v>0</v>
      </c>
    </row>
    <row r="13" spans="1:6" ht="19.2" x14ac:dyDescent="0.3">
      <c r="A13" s="46"/>
      <c r="B13" s="46"/>
      <c r="C13" s="46" t="s">
        <v>81</v>
      </c>
      <c r="D13" s="46">
        <f>1.5*1.5*1.5</f>
        <v>3.375</v>
      </c>
      <c r="E13" s="46"/>
      <c r="F13" s="46">
        <f t="shared" si="0"/>
        <v>0</v>
      </c>
    </row>
    <row r="14" spans="1:6" ht="19.2" x14ac:dyDescent="0.3">
      <c r="A14" s="46"/>
      <c r="B14" s="46" t="s">
        <v>82</v>
      </c>
      <c r="C14" s="46"/>
      <c r="D14" s="46"/>
      <c r="E14" s="46"/>
      <c r="F14" s="46">
        <f>SUM(F9:F13)</f>
        <v>0</v>
      </c>
    </row>
    <row r="15" spans="1:6" ht="19.2" x14ac:dyDescent="0.3">
      <c r="A15" s="46" t="s">
        <v>83</v>
      </c>
      <c r="B15" s="46" t="s">
        <v>84</v>
      </c>
      <c r="C15" s="46" t="s">
        <v>85</v>
      </c>
      <c r="D15" s="46" t="s">
        <v>85</v>
      </c>
      <c r="E15" s="46"/>
      <c r="F15" s="46">
        <f>E15</f>
        <v>0</v>
      </c>
    </row>
    <row r="16" spans="1:6" ht="19.2" x14ac:dyDescent="0.3">
      <c r="A16" s="46"/>
      <c r="B16" s="46" t="s">
        <v>86</v>
      </c>
      <c r="C16" s="46" t="s">
        <v>35</v>
      </c>
      <c r="D16" s="46">
        <v>2</v>
      </c>
      <c r="E16" s="46"/>
      <c r="F16" s="46">
        <f>E16*D16</f>
        <v>0</v>
      </c>
    </row>
    <row r="17" spans="1:6" ht="19.2" x14ac:dyDescent="0.3">
      <c r="A17" s="46"/>
      <c r="B17" s="46" t="s">
        <v>87</v>
      </c>
      <c r="C17" s="46"/>
      <c r="D17" s="46"/>
      <c r="E17" s="46"/>
      <c r="F17" s="46">
        <f>SUM(F15:F16)</f>
        <v>0</v>
      </c>
    </row>
    <row r="18" spans="1:6" ht="38.4" x14ac:dyDescent="0.3">
      <c r="A18" s="46" t="s">
        <v>88</v>
      </c>
      <c r="B18" s="46" t="s">
        <v>89</v>
      </c>
      <c r="C18" s="46" t="s">
        <v>9</v>
      </c>
      <c r="D18" s="46">
        <v>1.5</v>
      </c>
      <c r="E18" s="46"/>
      <c r="F18" s="46">
        <f>E18</f>
        <v>0</v>
      </c>
    </row>
    <row r="19" spans="1:6" ht="19.2" x14ac:dyDescent="0.3">
      <c r="A19" s="46"/>
      <c r="B19" s="46" t="s">
        <v>87</v>
      </c>
      <c r="C19" s="46"/>
      <c r="D19" s="46"/>
      <c r="E19" s="46"/>
      <c r="F19" s="46">
        <f>SUM(F18:F18)</f>
        <v>0</v>
      </c>
    </row>
    <row r="20" spans="1:6" ht="19.2" x14ac:dyDescent="0.3">
      <c r="A20" s="46" t="s">
        <v>59</v>
      </c>
      <c r="B20" s="46"/>
      <c r="C20" s="46"/>
      <c r="D20" s="46"/>
      <c r="E20" s="46"/>
      <c r="F20" s="46">
        <f>F8+F14+F17</f>
        <v>0</v>
      </c>
    </row>
    <row r="21" spans="1:6" ht="19.2" x14ac:dyDescent="0.3">
      <c r="A21" s="46" t="s">
        <v>18</v>
      </c>
      <c r="B21" s="46"/>
      <c r="C21" s="46" t="s">
        <v>90</v>
      </c>
      <c r="D21" s="46"/>
      <c r="E21" s="46"/>
      <c r="F21" s="46">
        <f>0.35*F20</f>
        <v>0</v>
      </c>
    </row>
    <row r="22" spans="1:6" ht="19.2" x14ac:dyDescent="0.3">
      <c r="A22" s="46" t="s">
        <v>91</v>
      </c>
      <c r="B22" s="46"/>
      <c r="C22" s="46" t="s">
        <v>90</v>
      </c>
      <c r="D22" s="46"/>
      <c r="E22" s="46"/>
      <c r="F22" s="46">
        <f>0.1*F20</f>
        <v>0</v>
      </c>
    </row>
    <row r="23" spans="1:6" ht="19.2" x14ac:dyDescent="0.3">
      <c r="A23" s="46" t="s">
        <v>92</v>
      </c>
      <c r="B23" s="46" t="s">
        <v>94</v>
      </c>
      <c r="C23" s="46"/>
      <c r="D23" s="46"/>
      <c r="E23" s="46"/>
      <c r="F23" s="46">
        <f>SUM(F20:F22)</f>
        <v>0</v>
      </c>
    </row>
  </sheetData>
  <mergeCells count="2">
    <mergeCell ref="A2:F2"/>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Recap</vt:lpstr>
      <vt:lpstr>Devis estimatif</vt:lpstr>
      <vt:lpstr>Cage de securite</vt:lpstr>
      <vt:lpstr>Contruction kiosques</vt:lpstr>
      <vt:lpstr>'Devis estimatif'!Print_Area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pschipizza</dc:creator>
  <cp:lastModifiedBy>MATHIAS PIERRE</cp:lastModifiedBy>
  <cp:lastPrinted>2020-08-13T13:26:24Z</cp:lastPrinted>
  <dcterms:created xsi:type="dcterms:W3CDTF">2012-03-04T01:02:54Z</dcterms:created>
  <dcterms:modified xsi:type="dcterms:W3CDTF">2021-11-08T17:19:21Z</dcterms:modified>
</cp:coreProperties>
</file>