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53222"/>
  <mc:AlternateContent xmlns:mc="http://schemas.openxmlformats.org/markup-compatibility/2006">
    <mc:Choice Requires="x15">
      <x15ac:absPath xmlns:x15ac="http://schemas.microsoft.com/office/spreadsheetml/2010/11/ac" url="C:\Users\pierr\Dropbox\SECTION INFRASTRUCTURE ZL_MARS 2018\HIC Port-de-paix\Document DAO\"/>
    </mc:Choice>
  </mc:AlternateContent>
  <bookViews>
    <workbookView xWindow="0" yWindow="0" windowWidth="20436" windowHeight="7656" tabRatio="992" activeTab="1"/>
  </bookViews>
  <sheets>
    <sheet name="Annexe" sheetId="12" r:id="rId1"/>
    <sheet name="Bat Chirurgie_HIC Port-de-paix" sheetId="4" r:id="rId2"/>
  </sheets>
  <definedNames>
    <definedName name="_xlnm.Print_Area" localSheetId="0">Annexe!$A$1:$C$36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0" i="4" l="1"/>
  <c r="F68" i="4" l="1"/>
  <c r="F67" i="4"/>
  <c r="D21" i="4"/>
  <c r="D19" i="4"/>
  <c r="D20" i="4"/>
  <c r="D29" i="4"/>
  <c r="D28" i="4"/>
  <c r="D27" i="4"/>
  <c r="D22" i="4"/>
  <c r="D31" i="4"/>
  <c r="D39" i="4"/>
  <c r="D35" i="4"/>
  <c r="D30" i="4"/>
  <c r="D34" i="4"/>
  <c r="D40" i="4"/>
  <c r="D38" i="4"/>
  <c r="D37" i="4"/>
  <c r="D17" i="4"/>
  <c r="D15" i="4"/>
  <c r="D14" i="4"/>
  <c r="D13" i="4"/>
  <c r="D12" i="4"/>
  <c r="D11" i="4"/>
  <c r="D10" i="4"/>
  <c r="D16" i="4" s="1"/>
  <c r="F15" i="4" l="1"/>
  <c r="F31" i="4"/>
  <c r="F64" i="4"/>
  <c r="F62" i="4"/>
  <c r="F61" i="4"/>
  <c r="F63" i="4"/>
  <c r="F73" i="4"/>
  <c r="F72" i="4"/>
  <c r="F74" i="4" s="1"/>
  <c r="F76" i="4"/>
  <c r="F78" i="4" s="1"/>
  <c r="F77" i="4"/>
  <c r="F58" i="4"/>
  <c r="F57" i="4"/>
  <c r="F55" i="4"/>
  <c r="F56" i="4"/>
  <c r="F54" i="4"/>
  <c r="F45" i="4"/>
  <c r="F46" i="4"/>
  <c r="F47" i="4"/>
  <c r="F48" i="4"/>
  <c r="F49" i="4"/>
  <c r="F50" i="4"/>
  <c r="F51" i="4"/>
  <c r="F43" i="4"/>
  <c r="F44" i="4"/>
  <c r="F40" i="4"/>
  <c r="F39" i="4"/>
  <c r="F35" i="4"/>
  <c r="F36" i="4"/>
  <c r="F37" i="4"/>
  <c r="F38" i="4"/>
  <c r="F34" i="4"/>
  <c r="F30" i="4"/>
  <c r="F26" i="4"/>
  <c r="F27" i="4"/>
  <c r="F28" i="4"/>
  <c r="F29" i="4"/>
  <c r="F25" i="4"/>
  <c r="F22" i="4"/>
  <c r="F11" i="4"/>
  <c r="F12" i="4"/>
  <c r="F13" i="4"/>
  <c r="F14" i="4"/>
  <c r="F16" i="4"/>
  <c r="F17" i="4"/>
  <c r="F18" i="4"/>
  <c r="F19" i="4"/>
  <c r="F20" i="4"/>
  <c r="F21" i="4"/>
  <c r="F65" i="4" l="1"/>
  <c r="F41" i="4"/>
  <c r="F32" i="4"/>
  <c r="F52" i="4"/>
  <c r="F59" i="4"/>
  <c r="F7" i="4" l="1"/>
  <c r="F10" i="4" l="1"/>
  <c r="F23" i="4" s="1"/>
  <c r="F6" i="4" l="1"/>
  <c r="F5" i="4" l="1"/>
  <c r="F8" i="4" l="1"/>
  <c r="F79" i="4" s="1"/>
  <c r="F81" i="4"/>
  <c r="F82" i="4" s="1"/>
  <c r="F83" i="4" l="1"/>
</calcChain>
</file>

<file path=xl/sharedStrings.xml><?xml version="1.0" encoding="utf-8"?>
<sst xmlns="http://schemas.openxmlformats.org/spreadsheetml/2006/main" count="218" uniqueCount="165">
  <si>
    <t xml:space="preserve">Unite </t>
  </si>
  <si>
    <t>Quantites</t>
  </si>
  <si>
    <t>Prix total (USD)</t>
  </si>
  <si>
    <t>Prix unitaire (USD)</t>
  </si>
  <si>
    <t>C</t>
  </si>
  <si>
    <t>U</t>
  </si>
  <si>
    <t>Ml</t>
  </si>
  <si>
    <t>Fft</t>
  </si>
  <si>
    <t>MONTANT TOTAL DES TRAVAUX</t>
  </si>
  <si>
    <t>NO</t>
  </si>
  <si>
    <t>A</t>
  </si>
  <si>
    <t>A.1</t>
  </si>
  <si>
    <t>A.2</t>
  </si>
  <si>
    <t>A.3</t>
  </si>
  <si>
    <t>B</t>
  </si>
  <si>
    <t>B.1</t>
  </si>
  <si>
    <t>B.2</t>
  </si>
  <si>
    <t>C.1</t>
  </si>
  <si>
    <t>C.2</t>
  </si>
  <si>
    <t>D</t>
  </si>
  <si>
    <t>D.1</t>
  </si>
  <si>
    <t>D.2</t>
  </si>
  <si>
    <t>E</t>
  </si>
  <si>
    <t>E.1</t>
  </si>
  <si>
    <t>E.2</t>
  </si>
  <si>
    <t>F</t>
  </si>
  <si>
    <t>F.1</t>
  </si>
  <si>
    <t>F.2</t>
  </si>
  <si>
    <t>G</t>
  </si>
  <si>
    <t>H</t>
  </si>
  <si>
    <t>I</t>
  </si>
  <si>
    <t>J</t>
  </si>
  <si>
    <t>K</t>
  </si>
  <si>
    <t>Designation des ouvrages</t>
  </si>
  <si>
    <t>E.4</t>
  </si>
  <si>
    <t>E.5</t>
  </si>
  <si>
    <t>E.6</t>
  </si>
  <si>
    <t>E.7</t>
  </si>
  <si>
    <t>E.8</t>
  </si>
  <si>
    <t>ACOMPTE 1 DGI (2%)</t>
  </si>
  <si>
    <t>ACOMPTE 2 DGI (2/1000)</t>
  </si>
  <si>
    <t>E.9</t>
  </si>
  <si>
    <t>G.2</t>
  </si>
  <si>
    <t>L</t>
  </si>
  <si>
    <t xml:space="preserve">CADRE DE DEVIS ESTIMATIF </t>
  </si>
  <si>
    <t>M2</t>
  </si>
  <si>
    <t>M3</t>
  </si>
  <si>
    <r>
      <t>Clôture de chantier</t>
    </r>
    <r>
      <rPr>
        <sz val="12"/>
        <color theme="1"/>
        <rFont val="Calibri"/>
        <family val="2"/>
        <scheme val="minor"/>
      </rPr>
      <t xml:space="preserve"> Ce prix rémunère au forfait la levée de chantier et sa clôture, notamment l’évacuation du matériel et des déblais ainsi que le nettoyage du site du chantier à son état d’origine.</t>
    </r>
  </si>
  <si>
    <r>
      <t xml:space="preserve">Implantation et tracé:   </t>
    </r>
    <r>
      <rPr>
        <sz val="12"/>
        <color theme="1"/>
        <rFont val="Calibri"/>
        <family val="2"/>
        <scheme val="minor"/>
      </rPr>
      <t>Ce prix rémunère au M2 l'établissement des lignes et niveaux pour les travaux d'implantation des ouvrages sur le site. Il rémunère également la fourniture et la mise en œuvre des piquets, de points de référence ainsi que toutes autres fournitures nécessaires à l'exécution complète de l'implantation.
Ceci implique l'implantation des ouvrages pour les nouvelles espaces ou salles agrandies identifiés sur le plan.</t>
    </r>
  </si>
  <si>
    <r>
      <rPr>
        <b/>
        <u/>
        <sz val="12"/>
        <color rgb="FF000000"/>
        <rFont val="Calibri"/>
        <family val="2"/>
        <scheme val="minor"/>
      </rPr>
      <t>Démolition / Maconnerie de bloc</t>
    </r>
    <r>
      <rPr>
        <sz val="12"/>
        <color rgb="FF000000"/>
        <rFont val="Calibri"/>
        <family val="2"/>
        <scheme val="minor"/>
      </rPr>
      <t xml:space="preserve"> : Ce prix rémunère au forfait la démolition des parements de murs en elevation et murs de façade du toit qui sont abimés et fissurés au niveau du batis existant, incluant le transport des deblais hors site et toutes opérations et sujétions nécessaire à la réalisation des travaux comprises.
- La demolition des parements de murs seront faites aux endroits indiqués dans le plan.</t>
    </r>
  </si>
  <si>
    <r>
      <rPr>
        <b/>
        <u/>
        <sz val="12"/>
        <color rgb="FF000000"/>
        <rFont val="Calibri"/>
        <family val="2"/>
        <scheme val="minor"/>
      </rPr>
      <t xml:space="preserve">
Démolition / Toiture en tole</t>
    </r>
    <r>
      <rPr>
        <sz val="12"/>
        <color rgb="FF000000"/>
        <rFont val="Calibri"/>
        <family val="2"/>
        <scheme val="minor"/>
      </rPr>
      <t xml:space="preserve"> : Ce prix rémunère au mètre carré la démolition de la toiture en tole existante du batiment, incluant le transport des debris hors site et toutes opérations et sujétions nécessaire à la réalisation des travaux comprises.
</t>
    </r>
  </si>
  <si>
    <r>
      <rPr>
        <b/>
        <u/>
        <sz val="12"/>
        <color rgb="FF000000"/>
        <rFont val="Calibri"/>
        <family val="2"/>
        <scheme val="minor"/>
      </rPr>
      <t>Béton de propreté</t>
    </r>
    <r>
      <rPr>
        <sz val="12"/>
        <color rgb="FF000000"/>
        <rFont val="Calibri"/>
        <family val="2"/>
        <scheme val="minor"/>
      </rPr>
      <t xml:space="preserve"> : Ce  prix rémunère au mètre cube la fabrication, le transport, le façonnage et la mise en œuvre, du béton Q150 de propreté au fond de la fouille. Il comprend tous les prix de fourniture des éléments constitutifs du béton
- La mise en oeuvre du béton de propreté se fera le long des perimetre de la fouille à une profondeur de 5cm.</t>
    </r>
  </si>
  <si>
    <r>
      <rPr>
        <b/>
        <u/>
        <sz val="12"/>
        <color rgb="FF000000"/>
        <rFont val="Calibri"/>
        <family val="2"/>
        <scheme val="minor"/>
      </rPr>
      <t xml:space="preserve">Béton armé des chainages </t>
    </r>
    <r>
      <rPr>
        <b/>
        <sz val="12"/>
        <color rgb="FF000000"/>
        <rFont val="Calibri"/>
        <family val="2"/>
        <scheme val="minor"/>
      </rPr>
      <t>:</t>
    </r>
    <r>
      <rPr>
        <sz val="12"/>
        <color rgb="FF000000"/>
        <rFont val="Calibri"/>
        <family val="2"/>
        <scheme val="minor"/>
      </rPr>
      <t xml:space="preserve"> Ce  prix rémunère au mètre cube la fabrication, le transport, le façonnage et la mise en œuvre du béton Q350 au niveau des chainages mi-hauteur du mur en maconnerie de bloc. Il comprend également tous les prix de fourniture des éléments constitutifs du béton, le coffrage et le décoffrage des bordure ainsi que les dispositifs de mise en oeuvre (vibrateur, malaxeur, ...etc.)
- Le chainage se fera le long des murs en maconnerie à mi-hauteur du mur, sera de 20cm de hauteur. Le chainage sera constitué d'armatures longitudinales de 4 tiges 1/2" et transversales de 3/8", espacés de 10cm et de 20cm.</t>
    </r>
  </si>
  <si>
    <r>
      <rPr>
        <b/>
        <u/>
        <sz val="12"/>
        <color rgb="FF000000"/>
        <rFont val="Calibri"/>
        <family val="2"/>
        <scheme val="minor"/>
      </rPr>
      <t>Maconnerie en elevation</t>
    </r>
    <r>
      <rPr>
        <sz val="12"/>
        <color rgb="FF000000"/>
        <rFont val="Calibri"/>
        <family val="2"/>
        <scheme val="minor"/>
      </rPr>
      <t xml:space="preserve"> : Ce prix rémunère au metre carré la fourniture, le transport, et la mise en oeuvre de la maconnerie de bloc (Bloc 15x20x40), y compris des tiges d'armatures de 1/2" en attentes qui se feront le long de la maconnerie, espacés de 80cm incluant toutes opérations et sujétions nécessaire à la réalisation des travaux comprises.
- La maconnerie de bloc se fera de la dalle du radier jusqu'au dessous des poutres, telles qu'indiqués dans le plan.</t>
    </r>
  </si>
  <si>
    <r>
      <rPr>
        <b/>
        <u/>
        <sz val="12"/>
        <color rgb="FF000000"/>
        <rFont val="Calibri"/>
        <family val="2"/>
        <scheme val="minor"/>
      </rPr>
      <t xml:space="preserve">Béton armé en élévation pour colonnes </t>
    </r>
    <r>
      <rPr>
        <b/>
        <sz val="12"/>
        <color rgb="FF000000"/>
        <rFont val="Calibri"/>
        <family val="2"/>
        <scheme val="minor"/>
      </rPr>
      <t>:</t>
    </r>
    <r>
      <rPr>
        <sz val="12"/>
        <color rgb="FF000000"/>
        <rFont val="Calibri"/>
        <family val="2"/>
        <scheme val="minor"/>
      </rPr>
      <t xml:space="preserve"> Ce  prix rémunère au mètre cube la fabrication, le transport, le façonnage et la mise en œuvre du béton Q350.  Il comprend également tous les prix de fourniture des éléments constitutifs du béton et d'acier d'armature, ainsi que les dispositifs de mise en œuvre (échafaudage, vibrateur...etc.) .
- Les  colonnes seront de dimension 25cmx25cm et Ces tiges  seront constitués d'armatures longitudinales de 8 tiges 1/2" et transversales doublées de 3/8", espacés de 10 cm et de 20cm.
- Ceci inclut egalement les tiges  d'attentes, placés au niveau des ouvertures portes et fenetres. Ces tiges  seront constitués d'armatures longitudinales de 2 tiges 1/2" et transversales de 3/8", espacés de 20cm.</t>
    </r>
  </si>
  <si>
    <r>
      <rPr>
        <b/>
        <u/>
        <sz val="12"/>
        <color rgb="FF000000"/>
        <rFont val="Calibri"/>
        <family val="2"/>
        <scheme val="minor"/>
      </rPr>
      <t>Démolition / Bloc operatoire existant</t>
    </r>
    <r>
      <rPr>
        <sz val="12"/>
        <color rgb="FF000000"/>
        <rFont val="Calibri"/>
        <family val="2"/>
        <scheme val="minor"/>
      </rPr>
      <t xml:space="preserve"> : Ce prix rémunère au forfait la démolition du bloc operatoire, des parements de murs en elevation et du toit du batis, incluant le transport des deblais hors site et toutes opérations et sujétions nécessaire à la réalisation des travaux comprises.
- Le batis existant du bloc operatoire qui sera demoli, sera identifié sur le plan.</t>
    </r>
  </si>
  <si>
    <r>
      <rPr>
        <b/>
        <u/>
        <sz val="12"/>
        <color rgb="FF000000"/>
        <rFont val="Calibri"/>
        <family val="2"/>
        <scheme val="minor"/>
      </rPr>
      <t>Béton dalle radier</t>
    </r>
    <r>
      <rPr>
        <u/>
        <sz val="12"/>
        <color rgb="FF000000"/>
        <rFont val="Calibri"/>
        <family val="2"/>
        <scheme val="minor"/>
      </rPr>
      <t xml:space="preserve"> :</t>
    </r>
    <r>
      <rPr>
        <sz val="12"/>
        <color rgb="FF000000"/>
        <rFont val="Calibri"/>
        <family val="2"/>
        <scheme val="minor"/>
      </rPr>
      <t xml:space="preserve"> Ce  prix rémunère au mètre cube la fabrication, le transport, le façonnage et la mise en oeuvre du béton Q300.  Il comprend également tous les prix de fourniture des éléments constitutifs du béton, le coffrage et le décoffrage des bordure ainsi que les dispositifs de mise en oeuvre (vibrateur, malaxeur, ...etc.)
- Un chainage se fera le long des murs de la maconnerie de bloc, le chainage sera constitué d'armatures longitudinales de 6 tiges 1/2" et d'armatures transversales de 3/8", espacés de 10cm et de 20cm </t>
    </r>
    <r>
      <rPr>
        <b/>
        <i/>
        <sz val="12"/>
        <color rgb="FF000000"/>
        <rFont val="Calibri"/>
        <family val="2"/>
        <scheme val="minor"/>
      </rPr>
      <t xml:space="preserve">(voir specifications techniques). 
</t>
    </r>
    <r>
      <rPr>
        <sz val="12"/>
        <color rgb="FF000000"/>
        <rFont val="Calibri"/>
        <family val="2"/>
        <scheme val="minor"/>
      </rPr>
      <t xml:space="preserve">
- Le beton dalle du radier sera de 12 cm et d'acier d'armature 1/2", de maille espacées de 20 cm x 20 d'une seule nappe.</t>
    </r>
  </si>
  <si>
    <t>B.3</t>
  </si>
  <si>
    <t>B.4</t>
  </si>
  <si>
    <t>B.5</t>
  </si>
  <si>
    <t>B.6</t>
  </si>
  <si>
    <t>B.7</t>
  </si>
  <si>
    <t>B.8</t>
  </si>
  <si>
    <t>B.9</t>
  </si>
  <si>
    <t>B.10</t>
  </si>
  <si>
    <t>B.11</t>
  </si>
  <si>
    <t>B.12</t>
  </si>
  <si>
    <t>C.3</t>
  </si>
  <si>
    <t>C.4</t>
  </si>
  <si>
    <t>C.5</t>
  </si>
  <si>
    <t>C.6</t>
  </si>
  <si>
    <t>D.3</t>
  </si>
  <si>
    <t>D.4</t>
  </si>
  <si>
    <t>D.5</t>
  </si>
  <si>
    <t>D.6</t>
  </si>
  <si>
    <t>D.7</t>
  </si>
  <si>
    <t>TRAVAUX DE MENUISERIE DE BOIS, METAL ET VITRE</t>
  </si>
  <si>
    <t>Sous-total Travaux de Finitions et revetement de sols, peinture murs et plafonds</t>
  </si>
  <si>
    <t>TRAVAUX DE FINITIONS ET REVETEMENT DE SOLS, PEINTURE, MURS ET PLAFONDS</t>
  </si>
  <si>
    <t>Sous-total Travaux de Renforcement infrastructure existante</t>
  </si>
  <si>
    <t>TRAVAUX DE RENFORCEMENT INFRASTRUCTURE EXISTANTE</t>
  </si>
  <si>
    <t>Sous-total Travaux d'infrastruture Nouveau Batis / Nouvelle salle</t>
  </si>
  <si>
    <t>TRAVAUX D'INFRASTRUCTURE NOUVEAU BATIS OU NOUVELLE SALLE</t>
  </si>
  <si>
    <t>Sous-total Travaux de mobilisation et implantation</t>
  </si>
  <si>
    <t>TRAVAUX DE MOBILISATION ET IMPLANTATION</t>
  </si>
  <si>
    <t>Sous-total Travaux de menuiserie de bois, metal et vitre</t>
  </si>
  <si>
    <t>TRAVAUX D'INSTALLATIONS HYDRAULIQUES ET SANITAIRES</t>
  </si>
  <si>
    <t>Sous-total Travaux d'installation hydraulique et sanitaires</t>
  </si>
  <si>
    <t>HONORAIRE A FIXER PAR LA FIRME</t>
  </si>
  <si>
    <t>Sous-total Travaux de visibilité et Pictogramme</t>
  </si>
  <si>
    <t>TRAVAUX DE VISIBILITE ET PICTOGRAMME</t>
  </si>
  <si>
    <t>TRAVAUX D'AMENAGEMENT PAYSAGER ET ACCES</t>
  </si>
  <si>
    <t>Sous-total Travaux d'amenagement paysager et accès</t>
  </si>
  <si>
    <r>
      <t>Pictogramme :</t>
    </r>
    <r>
      <rPr>
        <u/>
        <sz val="12"/>
        <color theme="1"/>
        <rFont val="Calibri"/>
        <family val="2"/>
        <scheme val="minor"/>
      </rPr>
      <t xml:space="preserve"> </t>
    </r>
    <r>
      <rPr>
        <sz val="12"/>
        <color theme="1"/>
        <rFont val="Calibri"/>
        <family val="2"/>
        <scheme val="minor"/>
      </rPr>
      <t xml:space="preserve">Ce prix rémunère au forfait la mise en place et la fixation des pictogrammes au niveau des services du batiment. Ce prix inclut : la fourniture, la réalisation et toutes sujétions de fournitures de mise en œuvre (achats, manutention, main d’œuvres, transport).
 </t>
    </r>
    <r>
      <rPr>
        <u/>
        <sz val="12"/>
        <color theme="1"/>
        <rFont val="Calibri"/>
        <family val="2"/>
        <scheme val="minor"/>
      </rPr>
      <t xml:space="preserve">
</t>
    </r>
    <r>
      <rPr>
        <sz val="12"/>
        <color theme="1"/>
        <rFont val="Calibri"/>
        <family val="2"/>
        <scheme val="minor"/>
      </rPr>
      <t>Toutes les salles doivent etre dentifiés visiblement suivant le service par des pictogrammes (figures et lettrages) ainsi que les blocs sanitaires avec séparation Homme et femmes.</t>
    </r>
  </si>
  <si>
    <r>
      <t>Visibilité</t>
    </r>
    <r>
      <rPr>
        <u/>
        <sz val="12"/>
        <color theme="1"/>
        <rFont val="Calibri"/>
        <family val="2"/>
        <scheme val="minor"/>
      </rPr>
      <t> </t>
    </r>
    <r>
      <rPr>
        <sz val="12"/>
        <color theme="1"/>
        <rFont val="Calibri"/>
        <family val="2"/>
        <scheme val="minor"/>
      </rPr>
      <t>: Ce prix rémunère à l’unité la mise en place  d’un Panneau de visibilité  mentionnant les travaux à réaliser. Ce prix inclut l'achat et le transport de tous les materiels et materiaux de la visibilite y compris toutes sijetions de mise en oeuvre.
- Les travaux de visibilite comprend la preparation d'une affiche sur support en plywood 1/2 de dimension (80cm*120cm), des lettrages avec de la peinture acrylique. Le panneau sera fixé a l'aide de piquets aux endroits visible sur les lieux des travaux. Les details du panneau seront communiqué par le maitre de l'ouvrage au contractant.</t>
    </r>
  </si>
  <si>
    <t>F.3</t>
  </si>
  <si>
    <t>F.4</t>
  </si>
  <si>
    <t>F.5</t>
  </si>
  <si>
    <t>G.3</t>
  </si>
  <si>
    <t>H.1</t>
  </si>
  <si>
    <t>H.2</t>
  </si>
  <si>
    <t>I.1</t>
  </si>
  <si>
    <t>I.2</t>
  </si>
  <si>
    <t>M</t>
  </si>
  <si>
    <t>N</t>
  </si>
  <si>
    <r>
      <t>Electricite du systeme de Pompage</t>
    </r>
    <r>
      <rPr>
        <u/>
        <sz val="12"/>
        <color theme="1"/>
        <rFont val="Calibri"/>
        <family val="2"/>
        <scheme val="minor"/>
      </rPr>
      <t> </t>
    </r>
    <r>
      <rPr>
        <sz val="12"/>
        <color theme="1"/>
        <rFont val="Calibri"/>
        <family val="2"/>
        <scheme val="minor"/>
      </rPr>
      <t>: 
Ce prix rémunère a l'unite les travaux d'installation et de mise en place d'un système de protection du circuit electrique de la pompe (disjoncteur), y compris le conduit et conducteur d'alimentation electrique vers la source d'energie sur place, en  incluant l'achat et le transport de tous les matériels et accessoires de connection electrique y compris toutes  sujétions de mise en œuvre.
- Les travaux d'installation du systeme de protection electrique de la pompe comprenne l'installation d'une boite safety switch type GE 30A 240V inclus 2 Fusible de 30A et d'un panel Bracker type GE TPL412C 125A inclus 2 Bracker de 30A, les conduits electriques seront de dimension 3/4" de couleur gris et les conducteurs d'alimentation (G, T, N) seront de numero 12 et doivent prendre en compte les codes de couleur.</t>
    </r>
  </si>
  <si>
    <t>TRAVAUX D'INSTALLATIONS ELECTRIQUES ET CLIMATISATIONS</t>
  </si>
  <si>
    <t>Sous-total Travaux d'installations electriques et climatisations</t>
  </si>
  <si>
    <r>
      <rPr>
        <b/>
        <u/>
        <sz val="12"/>
        <color rgb="FF000000"/>
        <rFont val="Calibri"/>
        <family val="2"/>
        <scheme val="minor"/>
      </rPr>
      <t>Fonçage</t>
    </r>
    <r>
      <rPr>
        <sz val="12"/>
        <color rgb="FF000000"/>
        <rFont val="Calibri"/>
        <family val="2"/>
        <scheme val="minor"/>
      </rPr>
      <t xml:space="preserve"> : Ce  prix rémunère au mètre cube, le transport, le façonnage et la mise en œuvre, du gravier concassé au fond de fouille avant la mise en place du beton de propreté. Il comprend tous les prix de fourniture des éléments constitutifs du béton
- La mise en oeuvre du gravier se fera  le long des perimetre de la fouille à une profondeur de 5cm</t>
    </r>
  </si>
  <si>
    <r>
      <rPr>
        <b/>
        <u/>
        <sz val="12"/>
        <color theme="1"/>
        <rFont val="Calibri"/>
        <family val="2"/>
        <scheme val="minor"/>
      </rPr>
      <t>Revetement en carreaux de ceramiques / parquet </t>
    </r>
    <r>
      <rPr>
        <b/>
        <sz val="12"/>
        <color theme="1"/>
        <rFont val="Calibri"/>
        <family val="2"/>
        <scheme val="minor"/>
      </rPr>
      <t xml:space="preserve">: </t>
    </r>
    <r>
      <rPr>
        <sz val="12"/>
        <color theme="1"/>
        <rFont val="Calibri"/>
        <family val="2"/>
        <scheme val="minor"/>
      </rPr>
      <t>Ce prix rémunère au metre carré les travaux de revetement en ceramique au niveau des differentes salles du site. Ce prix inclut : la fourniture, la réalisation et toutes sujétions de fournitures de mise en œuvre (achats, manutention, main d’œuvres, transport). Ces travaux comprennent :</t>
    </r>
    <r>
      <rPr>
        <b/>
        <sz val="12"/>
        <color theme="1"/>
        <rFont val="Calibri"/>
        <family val="2"/>
        <scheme val="minor"/>
      </rPr>
      <t xml:space="preserve">
</t>
    </r>
    <r>
      <rPr>
        <sz val="12"/>
        <color theme="1"/>
        <rFont val="Calibri"/>
        <family val="2"/>
        <scheme val="minor"/>
      </rPr>
      <t>- Les carreaux de ceramique seront posés au niveau des planchers ou parquet, de dimension 45cmx45cm de couleur blanche et seront posés à coulis de ciment sur chape de beton.</t>
    </r>
  </si>
  <si>
    <r>
      <rPr>
        <b/>
        <u/>
        <sz val="12"/>
        <color theme="1"/>
        <rFont val="Calibri"/>
        <family val="2"/>
        <scheme val="minor"/>
      </rPr>
      <t xml:space="preserve">Revetement en carreaux de ceramiques / mural : </t>
    </r>
    <r>
      <rPr>
        <sz val="12"/>
        <color theme="1"/>
        <rFont val="Calibri"/>
        <family val="2"/>
        <scheme val="minor"/>
      </rPr>
      <t>Ce prix rémunère au metre carré les travaux de revetement en ceramique au niveau des blocs sanitaire du site. Ce prix inclut : la fourniture, la réalisation et toutes sujétions de fournitures de mise en œuvre (achats, manutention, main d’œuvres, transport). Ces travaux comprennent :</t>
    </r>
    <r>
      <rPr>
        <b/>
        <sz val="12"/>
        <color theme="1"/>
        <rFont val="Calibri"/>
        <family val="2"/>
        <scheme val="minor"/>
      </rPr>
      <t xml:space="preserve">
</t>
    </r>
    <r>
      <rPr>
        <sz val="12"/>
        <color theme="1"/>
        <rFont val="Calibri"/>
        <family val="2"/>
        <scheme val="minor"/>
      </rPr>
      <t xml:space="preserve">
- Les carreaux de ceramique seront posés au niveau des parement de murs, de dimension 20cmx40cm de couleur blanche, texture lisse et seront posés à coulis de ciment sur le mur.</t>
    </r>
  </si>
  <si>
    <r>
      <rPr>
        <b/>
        <u/>
        <sz val="12"/>
        <color theme="1"/>
        <rFont val="Calibri"/>
        <family val="2"/>
        <scheme val="minor"/>
      </rPr>
      <t xml:space="preserve">Pose de plinthes en ceramiques : </t>
    </r>
    <r>
      <rPr>
        <sz val="12"/>
        <color theme="1"/>
        <rFont val="Calibri"/>
        <family val="2"/>
        <scheme val="minor"/>
      </rPr>
      <t>Ce prix rémunère au metre linéaire les travaux de pose de plinthes en ceramique au bas des bordure de mur des differentes salles et du batis en general. Ce prix inclut : la fourniture, la réalisation et toutes sujétions de fournitures de mise en œuvre (achats, manutention, main d’œuvres, transport). Ces travaux comprennent :</t>
    </r>
    <r>
      <rPr>
        <b/>
        <sz val="12"/>
        <color theme="1"/>
        <rFont val="Calibri"/>
        <family val="2"/>
        <scheme val="minor"/>
      </rPr>
      <t xml:space="preserve">
</t>
    </r>
    <r>
      <rPr>
        <sz val="12"/>
        <color theme="1"/>
        <rFont val="Calibri"/>
        <family val="2"/>
        <scheme val="minor"/>
      </rPr>
      <t>- Les plinthes seront de 8cm de hauteur sur 45cm de longueur tout le long des murs, de couleur blanche et seront posés à coulis de ciment au bas des murs.</t>
    </r>
  </si>
  <si>
    <r>
      <rPr>
        <b/>
        <u/>
        <sz val="12"/>
        <color theme="1"/>
        <rFont val="Calibri"/>
        <family val="2"/>
        <scheme val="minor"/>
      </rPr>
      <t>Peinture :</t>
    </r>
    <r>
      <rPr>
        <b/>
        <sz val="12"/>
        <color theme="1"/>
        <rFont val="Calibri"/>
        <family val="2"/>
        <scheme val="minor"/>
      </rPr>
      <t xml:space="preserve"> </t>
    </r>
    <r>
      <rPr>
        <sz val="12"/>
        <color theme="1"/>
        <rFont val="Calibri"/>
        <family val="2"/>
        <scheme val="minor"/>
      </rPr>
      <t xml:space="preserve">Ce prix rémunère au mètre carré l'application de couche de peinture et de reprise de revetement en peinture des parements interieurs et exterieurs du batiment, des differentes salles incluant plafond. Ce prix inclut : le poncage, la fourniture, l'echaffaudage, la réalisation et toutes sujétions de fournitures de mise en œuvre (manutention, main d’œuvres, transport). Ces travaux comprennent :
L'application de peinture se fera ainsi : une couche de primer et deux couches de peinture. Des couches de peinture en vert gazon seront appliqués en partie inferieure, à mi-hauteur des  murs et la couleur blanche à la partie superieure du mur et le plafond.  </t>
    </r>
  </si>
  <si>
    <r>
      <rPr>
        <b/>
        <u/>
        <sz val="12"/>
        <color rgb="FF000000"/>
        <rFont val="Calibri"/>
        <family val="2"/>
        <scheme val="minor"/>
      </rPr>
      <t>Travaux de menuiserie / installation de porte a un battant:</t>
    </r>
    <r>
      <rPr>
        <sz val="12"/>
        <color theme="1"/>
        <rFont val="Calibri"/>
        <family val="2"/>
        <scheme val="minor"/>
      </rPr>
      <t xml:space="preserve"> Ce prix rémunère à l'unité les travaux de menuiserie, comprenant montage et fixation de portes completes et serrures de style d'usage d'hopitaux avec Joue en vitre au milieu en partie superieure.  Ce prix inclut : la fourniture, la réalisation et toutes sujétions de fournitures de mise en œuvre (achats, manutention, main d’œuvres, transport).</t>
    </r>
    <r>
      <rPr>
        <b/>
        <sz val="12"/>
        <color theme="1"/>
        <rFont val="Calibri"/>
        <family val="2"/>
        <scheme val="minor"/>
      </rPr>
      <t xml:space="preserve">
</t>
    </r>
    <r>
      <rPr>
        <sz val="12"/>
        <color theme="1"/>
        <rFont val="Calibri"/>
        <family val="2"/>
        <scheme val="minor"/>
      </rPr>
      <t>- les portes seront de 0.90m x 2.10m et de couleur bleu pale pour les services de soin.</t>
    </r>
  </si>
  <si>
    <r>
      <rPr>
        <b/>
        <u/>
        <sz val="12"/>
        <color rgb="FF000000"/>
        <rFont val="Calibri"/>
        <family val="2"/>
        <scheme val="minor"/>
      </rPr>
      <t>Travaux de menuiserie / installation de porte des  bureaux et salle privées et archives, depot, dortoit infirmier et petite chirurgie:</t>
    </r>
    <r>
      <rPr>
        <sz val="12"/>
        <color theme="1"/>
        <rFont val="Calibri"/>
        <family val="2"/>
        <scheme val="minor"/>
      </rPr>
      <t xml:space="preserve"> Ce prix rémunère à l'unité les travaux de menuiserie, comprenant montage et fixation de portes en bois completes et serrures.  Ce prix inclut : la fourniture, la réalisation et toutes sujétions de fournitures de mise en œuvre (achats, manutention, main d’œuvres, transport). Ces travaux comprennent : 
- les portes seront de 0.90m x 2.10m et de couleur blanche.</t>
    </r>
  </si>
  <si>
    <r>
      <rPr>
        <b/>
        <u/>
        <sz val="12"/>
        <color theme="1"/>
        <rFont val="Calibri"/>
        <family val="2"/>
        <scheme val="minor"/>
      </rPr>
      <t xml:space="preserve">Systeme de drainage des differents services: </t>
    </r>
    <r>
      <rPr>
        <sz val="12"/>
        <color theme="1"/>
        <rFont val="Calibri"/>
        <family val="2"/>
        <scheme val="minor"/>
      </rPr>
      <t>Ce prix rémunère au forfait les travaux de realisation du systeme de drainage de tous les appareils sanitaires du batiment. Ce prix inclut : la fourniture, les accessoires de connection de plomberie, la réalisation et toutes sujétions de fournitures de mise en œuvre (achats, manutention, main d’œuvres, transport).
- les conduites de drainage seront du type SCH40 4" et 2" sous terre avec pente minimale facilitant l’écoulement des eaux vers les fosses.</t>
    </r>
  </si>
  <si>
    <r>
      <rPr>
        <b/>
        <u/>
        <sz val="12"/>
        <color theme="1"/>
        <rFont val="Calibri"/>
        <family val="2"/>
        <scheme val="minor"/>
      </rPr>
      <t>Systeme d'alimentation en eau des differents services:</t>
    </r>
    <r>
      <rPr>
        <b/>
        <sz val="12"/>
        <color theme="1"/>
        <rFont val="Calibri"/>
        <family val="2"/>
        <scheme val="minor"/>
      </rPr>
      <t xml:space="preserve"> </t>
    </r>
    <r>
      <rPr>
        <sz val="12"/>
        <color theme="1"/>
        <rFont val="Calibri"/>
        <family val="2"/>
        <scheme val="minor"/>
      </rPr>
      <t>Ce prix rémunère au forfait les travaux de realisation du systeme d'alimentation en eau de tous les appareils sanitaires du batiment. Ce prix inclut : la fourniture, les accessoires de connection de plomberie, la réalisation et toutes sujétions de fournitures de mise en œuvre (achats, manutention, main d’œuvres, transport).
L’alimentation en eau au niveau des services et bloc sanitaire seront de type SCH40 3/4" et 1/2".</t>
    </r>
  </si>
  <si>
    <r>
      <rPr>
        <b/>
        <u/>
        <sz val="12"/>
        <color theme="1"/>
        <rFont val="Calibri"/>
        <family val="2"/>
        <scheme val="minor"/>
      </rPr>
      <t xml:space="preserve">Installation des appareils sanitaires des differents services: </t>
    </r>
    <r>
      <rPr>
        <sz val="12"/>
        <color theme="1"/>
        <rFont val="Calibri"/>
        <family val="2"/>
        <scheme val="minor"/>
      </rPr>
      <t>Ce prix rémunère au forfait les travaux de pose et d'installation des appareils sanitaires au niveau du batiment. Ce prix inclut : la fourniture, les accessoires de connection de plomberie, la réalisation et toutes sujétions de fournitures de mise en œuvre (achats, manutention, main d’œuvres, transport).
Les lavabos et les éviers seront mis sur cabinet. Tous les appareils sanitaires (Lavabos, Eviers, WC) seront de marques Gerber seront en porcelaine vitrifié de couleur blanche.</t>
    </r>
  </si>
  <si>
    <r>
      <rPr>
        <b/>
        <u/>
        <sz val="12"/>
        <color theme="1"/>
        <rFont val="Calibri"/>
        <family val="2"/>
        <scheme val="minor"/>
      </rPr>
      <t>Installation de suppport au niveau des blocs sanitaire:</t>
    </r>
    <r>
      <rPr>
        <b/>
        <sz val="12"/>
        <color theme="1"/>
        <rFont val="Calibri"/>
        <family val="2"/>
        <scheme val="minor"/>
      </rPr>
      <t xml:space="preserve"> </t>
    </r>
    <r>
      <rPr>
        <sz val="12"/>
        <color theme="1"/>
        <rFont val="Calibri"/>
        <family val="2"/>
        <scheme val="minor"/>
      </rPr>
      <t>Ce prix rémunère au forfait les travaux d'installation de support de bonne qualité pour papier toilette, serviette et savon au niveau des blocs sanitaire. Ce prix inclut : la fourniture, les accessoires, la réalisation et toutes sujétions de fournitures de mise en œuvre (achats, manutention, main d’œuvres, transport).</t>
    </r>
  </si>
  <si>
    <r>
      <rPr>
        <b/>
        <u/>
        <sz val="12"/>
        <color theme="1"/>
        <rFont val="Calibri"/>
        <family val="2"/>
        <scheme val="minor"/>
      </rPr>
      <t>Installation de systeme de pompage (Pompe, Tank à pression et Chatodo):</t>
    </r>
    <r>
      <rPr>
        <b/>
        <sz val="12"/>
        <color theme="1"/>
        <rFont val="Calibri"/>
        <family val="2"/>
        <scheme val="minor"/>
      </rPr>
      <t xml:space="preserve"> </t>
    </r>
    <r>
      <rPr>
        <sz val="12"/>
        <color theme="1"/>
        <rFont val="Calibri"/>
        <family val="2"/>
        <scheme val="minor"/>
      </rPr>
      <t>Ce prix rémunère au forfait les travaux d'installation d'un systeme de pompage comprennant une pompe, un tank a pression et 4 chatodo. Ce prix inclut : la fourniture, les accessoires, la réalisation et toutes sujétions de fournitures de mise en œuvre (achats, manutention, main d’œuvres, transport).
La pompe à installer sera du type Goulds de dimension 1HP, la tank à pression sera de capacité de 42 Gallons et les 4 chatodo seront de 500 Gallons</t>
    </r>
  </si>
  <si>
    <r>
      <rPr>
        <b/>
        <u/>
        <sz val="12"/>
        <color theme="1"/>
        <rFont val="Calibri"/>
        <family val="2"/>
        <scheme val="minor"/>
      </rPr>
      <t>Climatisation (Salle Privée) </t>
    </r>
    <r>
      <rPr>
        <b/>
        <sz val="12"/>
        <color theme="1"/>
        <rFont val="Calibri"/>
        <family val="2"/>
        <scheme val="minor"/>
      </rPr>
      <t>:</t>
    </r>
    <r>
      <rPr>
        <sz val="12"/>
        <color theme="1"/>
        <rFont val="Calibri"/>
        <family val="2"/>
        <scheme val="minor"/>
      </rPr>
      <t xml:space="preserve"> Ce prix rémunère à l'unité les travaux d'installation et de mise en place de climatiseurs au niveau du site. Ce prix inclut : la fourniture, les accessoires de connection electrique la réalisation et toutes sujétions de fournitures de mise en œuvre (achats, manutention, main d’œuvres, transport).
les climatiseurs seront installés au niveau des 6 salles privées. Ils seront de marque Wespoint, fixés en hauteur sur bracket et dont leurs capacités seront de 12000 BTU.</t>
    </r>
  </si>
  <si>
    <r>
      <rPr>
        <b/>
        <u/>
        <sz val="12"/>
        <color theme="1"/>
        <rFont val="Calibri"/>
        <family val="2"/>
        <scheme val="minor"/>
      </rPr>
      <t>Climatisation (Salle Operation):</t>
    </r>
    <r>
      <rPr>
        <sz val="12"/>
        <color theme="1"/>
        <rFont val="Calibri"/>
        <family val="2"/>
        <scheme val="minor"/>
      </rPr>
      <t xml:space="preserve"> Ce prix rémunère à l'unité les travaux d'installation et de mise en place de climatiseurs au niveau du site. Ce prix inclut : la fourniture, les accessoires de connection electrique la réalisation et toutes sujétions de fournitures de mise en œuvre (achats, manutention, main d’œuvres, transport).
les climatiseurs seront installés au niveau des 2 salles d’Operations. Ils seront de marque Wespoint, fixés en hauteur sur bracket et dont leurs capacités seront de 24000 BTU.</t>
    </r>
  </si>
  <si>
    <r>
      <rPr>
        <b/>
        <u/>
        <sz val="12"/>
        <color rgb="FF000000"/>
        <rFont val="Calibri"/>
        <family val="2"/>
        <scheme val="minor"/>
      </rPr>
      <t>Crépissage et enduissage (intérieur et exterieur)</t>
    </r>
    <r>
      <rPr>
        <sz val="12"/>
        <color rgb="FF000000"/>
        <rFont val="Calibri"/>
        <family val="2"/>
        <scheme val="minor"/>
      </rPr>
      <t>: Ce prix rémunère au m2 le crepissage et l'enduissage au niveau des parement de mur, dalle de plafond, colonne, retombees de poutres,aretes et lignes, dosé à 350 kg de CPA par m3. Ce prix inclut : la fourniture, la réalisation et toutes sujétions de fournitures de mise en œuvre (achats, manutention, main d’œuvres, transport).</t>
    </r>
  </si>
  <si>
    <r>
      <rPr>
        <b/>
        <u/>
        <sz val="12"/>
        <color rgb="FF000000"/>
        <rFont val="Calibri"/>
        <family val="2"/>
        <scheme val="minor"/>
      </rPr>
      <t>Crépissage et enduissage (mur de soubassement)</t>
    </r>
    <r>
      <rPr>
        <sz val="12"/>
        <color rgb="FF000000"/>
        <rFont val="Calibri"/>
        <family val="2"/>
        <scheme val="minor"/>
      </rPr>
      <t>: Ce prix rémunère au m2 le crepissage et l'enduissage dosé à 400 kg de CPA par m3 de sable au niveau des parement des murs de soubassement. Ce prix inclut : la fourniture, la réalisation et toutes sujétions de fournitures de mise en œuvre (achats, manutention, main d’œuvres, transport).</t>
    </r>
  </si>
  <si>
    <r>
      <t>Contruction de Toiture metallique</t>
    </r>
    <r>
      <rPr>
        <b/>
        <sz val="12"/>
        <color theme="1"/>
        <rFont val="Calibri"/>
        <family val="2"/>
        <scheme val="minor"/>
      </rPr>
      <t xml:space="preserve"> : </t>
    </r>
    <r>
      <rPr>
        <sz val="12"/>
        <color theme="1"/>
        <rFont val="Calibri"/>
        <family val="2"/>
        <scheme val="minor"/>
      </rPr>
      <t>Ce prix rémunère au mètre carré la construction de la toiture en tole au niveau des salle d'hospitalisation du batiment, incluant le faconnage des des structures metalliques et pose de la toiture et toutes opérations et sujétions nécessaire à la réalisation des travaux comprises. Ce prix inclut : la fourniture, la réalisation et toutes sujétions de fournitures de mise en œuvre (achats, manutention, main d’œuvres, transport).</t>
    </r>
  </si>
  <si>
    <r>
      <t>Contruction faux plafond</t>
    </r>
    <r>
      <rPr>
        <b/>
        <sz val="12"/>
        <color theme="1"/>
        <rFont val="Calibri"/>
        <family val="2"/>
        <scheme val="minor"/>
      </rPr>
      <t xml:space="preserve"> : </t>
    </r>
    <r>
      <rPr>
        <sz val="12"/>
        <color theme="1"/>
        <rFont val="Calibri"/>
        <family val="2"/>
        <scheme val="minor"/>
      </rPr>
      <t>Ce prix rémunère au mètre carré la construction de plafond en dessous de la toiture en tole. Ce prix inclut : la fourniture, la réalisation et toutes sujétions de fournitures de mise en œuvre (achats, manutention, main d’œuvres, transport).
Le faux plafond sera en plywood preparé 1/4"x4'x8' carreauté et recoucerte de couche mahoganie clair.</t>
    </r>
  </si>
  <si>
    <r>
      <t>Amenagement Paysager :</t>
    </r>
    <r>
      <rPr>
        <u/>
        <sz val="12"/>
        <color theme="1"/>
        <rFont val="Calibri"/>
        <family val="2"/>
        <scheme val="minor"/>
      </rPr>
      <t xml:space="preserve"> </t>
    </r>
    <r>
      <rPr>
        <sz val="12"/>
        <color theme="1"/>
        <rFont val="Calibri"/>
        <family val="2"/>
        <scheme val="minor"/>
      </rPr>
      <t>Ce prix rémunère au forfait les travaux d'amenagement paysager et parterre au niveau du site tel qu'indiqué sur le plan. Ce prix inclut : remblai et terre vegetale, gazon et plantes a l'avant et à l'arrière du batiment, la réalisation et toutes sujétions de fournitures de mise en œuvre (achats, manutention, main d’œuvres, transport).</t>
    </r>
    <r>
      <rPr>
        <u/>
        <sz val="12"/>
        <color theme="1"/>
        <rFont val="Calibri"/>
        <family val="2"/>
        <scheme val="minor"/>
      </rPr>
      <t/>
    </r>
  </si>
  <si>
    <r>
      <t>Mobilisation:</t>
    </r>
    <r>
      <rPr>
        <sz val="12"/>
        <color theme="1"/>
        <rFont val="Calibri"/>
        <family val="2"/>
        <scheme val="minor"/>
      </rPr>
      <t xml:space="preserve"> Ce prix rémunère au forfait la mise en place du chantier, notamment l’amenée du matériel et la préparation du chantier incluant les personnels nécessaires à l'installation du chantier, incluant delimitation et zone de cloture du chantier sur 188ml.</t>
    </r>
  </si>
  <si>
    <t>MONTANT NET A RECEVOIR (J+K+L+M+N)</t>
  </si>
  <si>
    <t xml:space="preserve">DES </t>
  </si>
  <si>
    <t xml:space="preserve">DE </t>
  </si>
  <si>
    <t>L'HOPITAL IMMACULEE 
CONCEPTION DE PORT-DE-PAIX</t>
  </si>
  <si>
    <r>
      <rPr>
        <b/>
        <u/>
        <sz val="12"/>
        <color rgb="FF000000"/>
        <rFont val="Calibri"/>
        <family val="2"/>
        <scheme val="minor"/>
      </rPr>
      <t>Béton des socles</t>
    </r>
    <r>
      <rPr>
        <u/>
        <sz val="12"/>
        <color rgb="FF000000"/>
        <rFont val="Calibri"/>
        <family val="2"/>
        <scheme val="minor"/>
      </rPr>
      <t xml:space="preserve"> :</t>
    </r>
    <r>
      <rPr>
        <sz val="12"/>
        <color rgb="FF000000"/>
        <rFont val="Calibri"/>
        <family val="2"/>
        <scheme val="minor"/>
      </rPr>
      <t xml:space="preserve"> Ce  prix rémunère au mètre cube la fabrication, le transport, le façonnage et la mise en oeuvre du béton Q350.  Il comprend également tous les prix de fourniture des éléments constitutifs du béton et d'acier d'armature des semelles, poteaux et des libages y compris le coffrage et le décoffrage des bordure ainsi que les dispositifs de mise en oeuvre (vibrateur, malaxeur, ...etc.)
- Les socles seront de 30cmx30cm, constitués d'armatures longitudinales de 8 tiges 1/2" et d'armatures transversales de 3/8" espacés de 20cm jusqu'a la hauteur de maçonnerie du soubassement.</t>
    </r>
  </si>
  <si>
    <r>
      <rPr>
        <b/>
        <sz val="12"/>
        <color theme="1"/>
        <rFont val="Calibri"/>
        <family val="2"/>
        <scheme val="minor"/>
      </rPr>
      <t xml:space="preserve">
</t>
    </r>
    <r>
      <rPr>
        <b/>
        <u/>
        <sz val="12"/>
        <color theme="1"/>
        <rFont val="Calibri"/>
        <family val="2"/>
        <scheme val="minor"/>
      </rPr>
      <t>Fouilles pour fondations :</t>
    </r>
    <r>
      <rPr>
        <b/>
        <sz val="12"/>
        <color theme="1"/>
        <rFont val="Calibri"/>
        <family val="2"/>
        <scheme val="minor"/>
      </rPr>
      <t xml:space="preserve"> </t>
    </r>
    <r>
      <rPr>
        <sz val="12"/>
        <color theme="1"/>
        <rFont val="Calibri"/>
        <family val="2"/>
        <scheme val="minor"/>
      </rPr>
      <t xml:space="preserve">Ce prix rémunère au mètre cube les travaux de fouilles y compris l’évacuation des terres, le nivellement des fonds de fouilles, le contrôle des redans  toutes opérations et sujétions de mise en oeuvre. Ce prix doit inclure la fourniture des matériaux, le transport, la manutention et toutes sujétions de mise en œuvre.
- Ceci concerne principalement les nouveaux batis des services ajoutés. Les fouilles se feront sur toute la longueur de ces batis et seront de 50cm de largeur et d'une profondeur de 1.00m, celles des semelles seront de 1.50m x 1.50m et placés à 40cm en dessous de la limite de la fouille.
</t>
    </r>
  </si>
  <si>
    <r>
      <rPr>
        <b/>
        <u/>
        <sz val="12"/>
        <color rgb="FF000000"/>
        <rFont val="Calibri"/>
        <family val="2"/>
        <scheme val="minor"/>
      </rPr>
      <t>Soubassement / Maconnerie de bloc de béton</t>
    </r>
    <r>
      <rPr>
        <sz val="12"/>
        <color rgb="FF000000"/>
        <rFont val="Calibri"/>
        <family val="2"/>
        <scheme val="minor"/>
      </rPr>
      <t xml:space="preserve"> : Ce prix rémunère au metre carré la fourniture, le transport, et la mise en oeuvre de la maconnerie de bloc (Bloc 30x20x40), y compris des tiges d'armatures de 3/8" en attentes qui se feront le long de la maconnerie, espacés de 80cm incluant toutes opérations et sujétions nécessaire à la réalisation des travaux comprises.
- La maconnerie de bloc se fera du fond de fouille sur 90cm de hauteur et se terminera jusqu'au soubassement sur 80cm de hauteur par rapport au sol et suivant le nivellement du plancher dalle de fond du batis existant. Toutes les  alveoles des blocs seront remplis de beton</t>
    </r>
  </si>
  <si>
    <r>
      <rPr>
        <b/>
        <u/>
        <sz val="12"/>
        <color rgb="FF000000"/>
        <rFont val="Calibri"/>
        <family val="2"/>
        <scheme val="minor"/>
      </rPr>
      <t xml:space="preserve">Renforcement / Béton armé en élévation pour colonnes et ouvertures existantes </t>
    </r>
    <r>
      <rPr>
        <b/>
        <sz val="12"/>
        <color rgb="FF000000"/>
        <rFont val="Calibri"/>
        <family val="2"/>
        <scheme val="minor"/>
      </rPr>
      <t>:</t>
    </r>
    <r>
      <rPr>
        <sz val="12"/>
        <color rgb="FF000000"/>
        <rFont val="Calibri"/>
        <family val="2"/>
        <scheme val="minor"/>
      </rPr>
      <t xml:space="preserve"> Ce  prix rémunère au mètre cube la reprise, la fabrication, le transport, le façonnage et la mise en œuvre du béton Q350 des colonnes existant du batis.  Il comprend également tous les prix de fourniture des éléments constitutifs du béton et d'acier d'armature, ainsi que les dispositifs de mise en œuvre (échafaudage, vibrateur...etc.) .
- Les poteaux à renforcer seront de 25cmx25cm, constitués d'armatures longitudinales de 8 tiges 5/8" et d'armatures transversales de 3/8" espacés de 10 et de 20cm.
- des tiges  d'attentes seront placés au niveau des ouvertures portes et fenetres. Ces tiges  seront constitués d'armatures longitudinales de 2 tiges 1/2" et transversales de 3/8", espacés de 20cm.</t>
    </r>
  </si>
  <si>
    <r>
      <rPr>
        <b/>
        <u/>
        <sz val="12"/>
        <color rgb="FF000000"/>
        <rFont val="Calibri"/>
        <family val="2"/>
        <scheme val="minor"/>
      </rPr>
      <t>Remblai / soubassement</t>
    </r>
    <r>
      <rPr>
        <u/>
        <sz val="12"/>
        <color rgb="FF000000"/>
        <rFont val="Calibri"/>
        <family val="2"/>
        <scheme val="minor"/>
      </rPr>
      <t>:</t>
    </r>
    <r>
      <rPr>
        <sz val="12"/>
        <color rgb="FF000000"/>
        <rFont val="Calibri"/>
        <family val="2"/>
        <scheme val="minor"/>
      </rPr>
      <t xml:space="preserve"> Ce  prix rémunère au mètre cube le transport, le compactage et la mise en oeuvre de remblai au fond des espaces du soubassement.  Il comprend également tous les prix de fourniture ainsi que les dispositifs de mise en oeuvre (compacteur, ...etc.). Une bonne partie des remblai des fouilles sera utilisé pour compenser le remblai tout venant.
- le compactage se fera par couches de 20cm jusqu'au niveau du soubassement sur 50cm.</t>
    </r>
  </si>
  <si>
    <r>
      <rPr>
        <b/>
        <u/>
        <sz val="12"/>
        <color rgb="FF000000"/>
        <rFont val="Calibri"/>
        <family val="2"/>
        <scheme val="minor"/>
      </rPr>
      <t xml:space="preserve">Béton armé des poutres </t>
    </r>
    <r>
      <rPr>
        <b/>
        <sz val="12"/>
        <color rgb="FF000000"/>
        <rFont val="Calibri"/>
        <family val="2"/>
        <scheme val="minor"/>
      </rPr>
      <t>:</t>
    </r>
    <r>
      <rPr>
        <sz val="12"/>
        <color rgb="FF000000"/>
        <rFont val="Calibri"/>
        <family val="2"/>
        <scheme val="minor"/>
      </rPr>
      <t xml:space="preserve"> Ce  prix rémunère au mètre cube la fabrication, le transport, le façonnage et la mise en œuvre du béton Q350 au niveau des poutres. Il comprend également tous les prix de fourniture des éléments constitutifs du béton, le coffrage et le décoffrage des bordure ainsi que les dispositifs de mise en oeuvre (vibrateur, malaxeur, ...etc.)
- Les poutres longitudinales et transversales se feront le long des murs en maconnerie en hauteur, aura pour base 25cm et sera de 48cm de hauteur, dont 40cm sera noyé dans le beton et en partie superieur (8cm) sera resté en attente pour continuité dans la dalle. La poutre sera constituée d'armatures longitudinales en partie inferieur et superieur de tiges 5/8, d'armartures de chapeau et de montage de tiges 5/8", d'armatures de peau de tiges 1/2" et ceux des transversales de 3/8", espacés suivant les dispositions fournies dans le plan </t>
    </r>
    <r>
      <rPr>
        <b/>
        <sz val="12"/>
        <color rgb="FF000000"/>
        <rFont val="Calibri"/>
        <family val="2"/>
        <scheme val="minor"/>
      </rPr>
      <t>(Voir plan de feraillage Poutre_Structure poutre)</t>
    </r>
  </si>
  <si>
    <r>
      <rPr>
        <b/>
        <u/>
        <sz val="12"/>
        <color rgb="FF000000"/>
        <rFont val="Calibri"/>
        <family val="2"/>
        <scheme val="minor"/>
      </rPr>
      <t>Béton dalle de toiture</t>
    </r>
    <r>
      <rPr>
        <u/>
        <sz val="12"/>
        <color rgb="FF000000"/>
        <rFont val="Calibri"/>
        <family val="2"/>
        <scheme val="minor"/>
      </rPr>
      <t xml:space="preserve"> :</t>
    </r>
    <r>
      <rPr>
        <sz val="12"/>
        <color rgb="FF000000"/>
        <rFont val="Calibri"/>
        <family val="2"/>
        <scheme val="minor"/>
      </rPr>
      <t xml:space="preserve"> Ce  prix rémunère au mètre cube la fabrication, le transport, le façonnage et la mise en oeuvre du béton Q350.  Il comprend également tous les prix de fourniture des éléments constitutifs du béton, le coffrage et le décoffrage des bordure ainsi que les dispositifs de mise en oeuvre (vibrateur, malaxeur, ...etc.)
- Le beton dalle de la toiture sera de 16 cm et d'acier d'armature 1/2" et 3/8" portés dans les 2 sens, les mailles seront de 10x20cm en double nappe.</t>
    </r>
  </si>
  <si>
    <t>B.13</t>
  </si>
  <si>
    <t>TRAVAUX DE GESTION DES EAUX USEES ET REHABILITATION BLOC SANITAIRE PATIENT</t>
  </si>
  <si>
    <r>
      <t xml:space="preserve">Rehabilitation du bloc sanitaire patient existant: </t>
    </r>
    <r>
      <rPr>
        <sz val="12"/>
        <color theme="1"/>
        <rFont val="Calibri"/>
        <family val="2"/>
        <scheme val="minor"/>
      </rPr>
      <t>Ce prix rémunère au forfait les travaux de rehabilitation du bloc sanitaire patient de 4 cabines. Ce prix inclut : revetement en peinture, ceramique, mise en place de 4 WC et de 2 lavabos et l'installation d'un chatodo de 250 Gallons, incluant les conduites d'alimentation et de drainage au niveau des fosses ainsi que la réalisation et toutes sujétions de fournitures de mise en œuvre (achats, manutention, main d’œuvres, transport).
- La mise en place de pictogramme sera faite au niveau des blocs sanitaire pour l'identification de l'espace Homme et Femme.</t>
    </r>
  </si>
  <si>
    <r>
      <t>Accès</t>
    </r>
    <r>
      <rPr>
        <u/>
        <sz val="12"/>
        <color theme="1"/>
        <rFont val="Calibri"/>
        <family val="2"/>
        <scheme val="minor"/>
      </rPr>
      <t> </t>
    </r>
    <r>
      <rPr>
        <sz val="12"/>
        <color theme="1"/>
        <rFont val="Calibri"/>
        <family val="2"/>
        <scheme val="minor"/>
      </rPr>
      <t>: Ce prix rémunère àu forfait les travaux de realisation d'accès du site vers les differentes rentrées des services et du bloc sanitaire patient. Les accès sont en marche d'escalier et rampe facilitant l'acces du site au pieton. Ce prix inclut : la fourniture, la réalisation et toutes sujétions de fournitures de mise en œuvre (achats, manutention, main d’œuvres, transport).
- Les rampes d'accès doivent etre de 5%, facilitant l'accès adequate au PSH, et auront des bandes antiderapants le long de la rampe d'accès et des mains courantes au 2 coté de la rampe et de la marche d'escalier
- L'amenagement d'accès au bloc sanitaire sera fait en pavage de béton armé facilitant l'accès au personne en situation Handicap (PSH).</t>
    </r>
  </si>
  <si>
    <t>Sous-total Travaux de gestion des eaux usées et rehabilitation du bloc sanitaire patient</t>
  </si>
  <si>
    <r>
      <rPr>
        <b/>
        <u/>
        <sz val="12"/>
        <color theme="1"/>
        <rFont val="Calibri"/>
        <family val="2"/>
        <scheme val="minor"/>
      </rPr>
      <t>Construction d'une fosse d'epuration </t>
    </r>
    <r>
      <rPr>
        <b/>
        <sz val="12"/>
        <color theme="1"/>
        <rFont val="Calibri"/>
        <family val="2"/>
        <scheme val="minor"/>
      </rPr>
      <t>:</t>
    </r>
    <r>
      <rPr>
        <sz val="12"/>
        <color theme="1"/>
        <rFont val="Calibri"/>
        <family val="2"/>
        <scheme val="minor"/>
      </rPr>
      <t xml:space="preserve"> Ce prix rémunère a l'unité les travaux de construction d'une fosse d'epuration de volume utile de 12.5m3. ce prix inclut : la connection et le drainage de la fosse.  Il comprend également tous les prix de fourniture des éléments constitutifs du béton Q350, maconnerie, le coffrage et le décoffrage des bordure ainsi que les dispositifs de mise en oeuvre (vibrateur, malaxeur, ...etc.)
- Les semelles seront de 60cmx60cm, constituées de 8 tiges d'acier 1/2" de part et d'autre, espacé de 15cm et seront reliées par un libage de 30cm de large x12 cm de hauteur sur tout le perimetre de la fouille, constitués de 6 tiges d'acier 1/2" et transversales 3/8", espacés de 20cm.
- Les  colonnes seront de dimension 20cmx20cm et ces tiges  seront constitués d'armatures longitudinales de 4 tiges 1/2" et transversales de 3/8", espacés de 10 cm et de 20cm.
- Des palettes en beton armé sous forme de dalle seront faites pour la fosse, seront de 12cm constituées d'acier d'armature 1/2" et 3/8" portés dans les 2 sens, les mailles seront de 10x20cm en une seule nappe. Des moellons, graviers et sable seront mis dans la fosse pour infiltration des eaux. </t>
    </r>
    <r>
      <rPr>
        <b/>
        <sz val="12"/>
        <color theme="1"/>
        <rFont val="Calibri"/>
        <family val="2"/>
        <scheme val="minor"/>
      </rPr>
      <t>(Voir Plan et description technique)</t>
    </r>
  </si>
  <si>
    <r>
      <rPr>
        <b/>
        <u/>
        <sz val="12"/>
        <color theme="1"/>
        <rFont val="Calibri"/>
        <family val="2"/>
        <scheme val="minor"/>
      </rPr>
      <t>Construction de fosse septique :</t>
    </r>
    <r>
      <rPr>
        <u/>
        <sz val="12"/>
        <color theme="1"/>
        <rFont val="Calibri"/>
        <family val="2"/>
        <scheme val="minor"/>
      </rPr>
      <t xml:space="preserve"> </t>
    </r>
    <r>
      <rPr>
        <sz val="12"/>
        <color theme="1"/>
        <rFont val="Calibri"/>
        <family val="2"/>
        <scheme val="minor"/>
      </rPr>
      <t xml:space="preserve">Ce prix rémunère a l'unité les travaux de construction d'une fosse septique de volume utile de 50m3,  de deux compartiments dont la premiere fosse sera de 2/3 du volume de total de la fosse. ce prix inclut : la connection et le drainage de la fosse.  Il comprend également tous les prix de fourniture des éléments constitutifs du béton Q350, la maconnerie, le coffrage et le décoffrage des bordure ainsi que les dispositifs de mise en oeuvre (vibrateur, malaxeur, ...etc.)
- Les semelles seront de 80cmx80cm, constituées de 10 tiges d'acier 1/2" de part et d'autre, espacé de 15cm et seront reliées par un libage de 30cm de large x20 cm de hauteur sur tout le perimetre de la fouille, constitués de 6 tiges d'acier 1/2" et transversales 3/8", espacés de 20cm.
 - Les  colonnes seront de dimension 20cmx20cm et ces tiges  seront constitués d'armatures longitudinales de 6 tiges 1/2" et transversales de 3/8", espacés de 10 cm et de 20cm.
- Le beton dalle du fond de la fosse sera de 12cm et celui de la toiture sera de 15 cm, feraillé d'acier d'armature 1/2" et 3/8" portés dans les 2 sens, les mailles seront de 10x20cm en une seule nappe.
Les ouvertures de trappe seront laissées au nivau des 2 compartiments et seront de 60cmx60cm. </t>
    </r>
    <r>
      <rPr>
        <b/>
        <sz val="12"/>
        <color theme="1"/>
        <rFont val="Calibri"/>
        <family val="2"/>
        <scheme val="minor"/>
      </rPr>
      <t>(Voir le plan de situation)</t>
    </r>
  </si>
  <si>
    <r>
      <rPr>
        <b/>
        <u/>
        <sz val="12"/>
        <color rgb="FF000000"/>
        <rFont val="Calibri"/>
        <family val="2"/>
        <scheme val="minor"/>
      </rPr>
      <t>Béton des semelles / libage ou longrine</t>
    </r>
    <r>
      <rPr>
        <u/>
        <sz val="12"/>
        <color rgb="FF000000"/>
        <rFont val="Calibri"/>
        <family val="2"/>
        <scheme val="minor"/>
      </rPr>
      <t xml:space="preserve"> :</t>
    </r>
    <r>
      <rPr>
        <sz val="12"/>
        <color rgb="FF000000"/>
        <rFont val="Calibri"/>
        <family val="2"/>
        <scheme val="minor"/>
      </rPr>
      <t xml:space="preserve"> Ce  prix rémunère au mètre cube la fabrication, le transport, le façonnage et la mise en oeuvre du béton Q350.  Il comprend également tous les prix de fourniture des éléments constitutifs du béton et d'acier d'armature des semelles, poteaux et des libages y compris le coffrage et le décoffrage des bordure ainsi que les dispositifs de mise en oeuvre (vibrateur, malaxeur, ...etc.)
- Les semelles seront de 1.50x1.50m et placées aux endroits indiqués sur le plan et seront constituées d'armatures 5/8" sur 2 nappes, espacés de 15cm et la couche de beton sera de 40cm. 
- Les poteaux seront de 25cmx25cm, constitués d'armatures longitudinales de 8 tiges 5/8" et d'armatures transversales de 3/8" espacés de 10 cm et de 20cm. </t>
    </r>
    <r>
      <rPr>
        <b/>
        <sz val="12"/>
        <color rgb="FF000000"/>
        <rFont val="Calibri"/>
        <family val="2"/>
        <scheme val="minor"/>
      </rPr>
      <t>(Voir description)</t>
    </r>
    <r>
      <rPr>
        <sz val="12"/>
        <color rgb="FF000000"/>
        <rFont val="Calibri"/>
        <family val="2"/>
        <scheme val="minor"/>
      </rPr>
      <t xml:space="preserve">
- Le libage se fera sur toute la longueur de la fouille et sera de 40cm de largeur et 20 cm de hauteur et sera constitué d'armature longitudinale de 8 tiges 1/2" et d'armatures transversales de 3/8" espacés de 20 cm.</t>
    </r>
  </si>
  <si>
    <r>
      <rPr>
        <b/>
        <u/>
        <sz val="12"/>
        <color theme="1"/>
        <rFont val="Calibri"/>
        <family val="2"/>
        <scheme val="minor"/>
      </rPr>
      <t>Electricite du batiment :</t>
    </r>
    <r>
      <rPr>
        <u/>
        <sz val="12"/>
        <color theme="1"/>
        <rFont val="Calibri"/>
        <family val="2"/>
        <scheme val="minor"/>
      </rPr>
      <t xml:space="preserve"> </t>
    </r>
    <r>
      <rPr>
        <sz val="12"/>
        <color theme="1"/>
        <rFont val="Calibri"/>
        <family val="2"/>
        <scheme val="minor"/>
      </rPr>
      <t xml:space="preserve">Ce prix rémunère au forfait les travaux de realisation du systeme electrique du site comprennant l'installation des appareils lumineux, cablages, prises et disjoncteurs. Ce prix inclut : la fourniture, les accessoires de connection electrique la réalisation et toutes sujétions de fournitures de mise en œuvre (achats, manutention, main d’œuvres, transport).
Les équipements de distribution intérieure et extérieure, tableaux principaux et secondaires, safety Switch pour pompe et breakers, conduits de fil, sorties pour prises encastrées, sorties pour lumière, boite de raccordement, appareils d'éclairage répondront aux normes d’installation électrique.
Tout le système électrique sera de basse tension, sur des circuits séparés, facilitant à tout moment le changement du système d’alimentation et de la distribution en respectant les codes de couleurs (Phase, Neutre, Mise en terre). </t>
    </r>
    <r>
      <rPr>
        <b/>
        <sz val="12"/>
        <color theme="1"/>
        <rFont val="Calibri"/>
        <family val="2"/>
        <scheme val="minor"/>
      </rPr>
      <t>(Voir prescriptions techniques)</t>
    </r>
  </si>
  <si>
    <t xml:space="preserve">TRAVAUX DE RENOVATION ET AMENAGEMENT DU BATIMENT CHIRURGIE </t>
  </si>
  <si>
    <t>TRAVAUX DE RENOVATION ET AMENAGEMENT DU BATIMENT CHIRURGIE DE L'HOPITAL IMMACULEE 
CONCEPTION DE PORT-DE-PAIX</t>
  </si>
  <si>
    <r>
      <rPr>
        <b/>
        <u/>
        <sz val="12"/>
        <color rgb="FF000000"/>
        <rFont val="Calibri"/>
        <family val="2"/>
        <scheme val="minor"/>
      </rPr>
      <t>Travaux de menuiserie / installation de porte à deux battants:</t>
    </r>
    <r>
      <rPr>
        <sz val="12"/>
        <color theme="1"/>
        <rFont val="Calibri"/>
        <family val="2"/>
        <scheme val="minor"/>
      </rPr>
      <t xml:space="preserve"> Ce prix rémunère à l'unité les travaux de menuiserie, comprenant montage et fixation de portes completes et serrures de style d'usage d'hopitaux avec Joue en vitre au milieu en partie superieure.  Ce prix inclut : la fourniture, la réalisation et toutes sujétions de fournitures de mise en œuvre (achats, manutention, main d’œuvres, transport).
- les portes seront de 0.60m et de 1m x 2.10m pour chacun des battants et de couleur bleue pale pour les services de soin.  les  portes seront ouvertes au deux sens d'ouvertures.</t>
    </r>
  </si>
  <si>
    <r>
      <rPr>
        <b/>
        <u/>
        <sz val="12"/>
        <color rgb="FF000000"/>
        <rFont val="Calibri"/>
        <family val="2"/>
        <scheme val="minor"/>
      </rPr>
      <t>Travaux de menuiserie / installation de porte des  blocs sanitaires:</t>
    </r>
    <r>
      <rPr>
        <sz val="12"/>
        <color theme="1"/>
        <rFont val="Calibri"/>
        <family val="2"/>
        <scheme val="minor"/>
      </rPr>
      <t xml:space="preserve"> Ce prix rémunère à l'unité les travaux de menuiserie, comprenant montage et fixation de portes en bois completes et serrures.  Ce prix inclut : la fourniture, la réalisation et toutes sujétions de fournitures de mise en œuvre (achats, manutention, main d’œuvres, transport). Ces travaux comprennent : 
- les portes seront de 0.60m x 2.10m et de couleur blanche et pour le Bloc PSH, elle sera de 0.90mx2.10m.</t>
    </r>
  </si>
  <si>
    <r>
      <rPr>
        <b/>
        <u/>
        <sz val="12"/>
        <color theme="1"/>
        <rFont val="Calibri"/>
        <family val="2"/>
        <scheme val="minor"/>
      </rPr>
      <t xml:space="preserve">Feronnerie des fenetres / Salle privée : </t>
    </r>
    <r>
      <rPr>
        <sz val="12"/>
        <color theme="1"/>
        <rFont val="Calibri"/>
        <family val="2"/>
        <scheme val="minor"/>
      </rPr>
      <t>Ce prix rémunère à l'unité les travaux de soudure comprenant la confection et l'installation de fenetres à joues en fer forgé. Ce prix inclut : la fourniture, la réalisation et toutes sujétions de fournitures de mise en œuvre (achats, manutention, main d’œuvres, transport). 
- Les fenetres seront de dimension seront realisés avec des profilés 1 1/2" x 1 1/2". L'application de deux couches anticorrosives sera faite sur les fenètres.</t>
    </r>
  </si>
  <si>
    <r>
      <rPr>
        <b/>
        <u/>
        <sz val="12"/>
        <color theme="1"/>
        <rFont val="Calibri"/>
        <family val="2"/>
        <scheme val="minor"/>
      </rPr>
      <t>Feronnerie des fenetres / Bloc sanitaire et box consultation:</t>
    </r>
    <r>
      <rPr>
        <b/>
        <sz val="12"/>
        <color theme="1"/>
        <rFont val="Calibri"/>
        <family val="2"/>
        <scheme val="minor"/>
      </rPr>
      <t xml:space="preserve"> </t>
    </r>
    <r>
      <rPr>
        <sz val="12"/>
        <color theme="1"/>
        <rFont val="Calibri"/>
        <family val="2"/>
        <scheme val="minor"/>
      </rPr>
      <t xml:space="preserve">Ce prix rémunère au forfait les travaux de soudure comprenant la confection et l'installation de fenetres à joues en fer forgé des blocs sanitaires et box consultation portant sur l'exterieur. Ce prix inclut : la fourniture, la réalisation et toutes sujétions de fournitures de mise en œuvre (achats, manutention, main d’œuvres, transport). 
- Les fenetres des blocs sanitaires ont leur largeur qui sont variées et seront realisés avec des profilés 1 1/2" x 1 1/2". L'application de deux couches anticorrosives sera faite sur les fenètres. </t>
    </r>
    <r>
      <rPr>
        <b/>
        <sz val="12"/>
        <color theme="1"/>
        <rFont val="Calibri"/>
        <family val="2"/>
        <scheme val="minor"/>
      </rPr>
      <t>(Voir le plan pour les differentes dimension)</t>
    </r>
  </si>
  <si>
    <r>
      <rPr>
        <b/>
        <u/>
        <sz val="12"/>
        <color theme="1"/>
        <rFont val="Calibri"/>
        <family val="2"/>
        <scheme val="minor"/>
      </rPr>
      <t>Feronnerie des fenetres / autres salles :</t>
    </r>
    <r>
      <rPr>
        <b/>
        <sz val="12"/>
        <color theme="1"/>
        <rFont val="Calibri"/>
        <family val="2"/>
        <scheme val="minor"/>
      </rPr>
      <t xml:space="preserve"> </t>
    </r>
    <r>
      <rPr>
        <sz val="12"/>
        <color theme="1"/>
        <rFont val="Calibri"/>
        <family val="2"/>
        <scheme val="minor"/>
      </rPr>
      <t xml:space="preserve">Ce prix rémunère au forfait les travaux de soudure comprenant la confection et l'installation de fenetres à joues en fer forgé au niveau salles portant vers l'exterieur. Ce prix inclut : la fourniture, la réalisation et toutes sujétions de fournitures de mise en œuvre (achats, manutention, main d’œuvres, transport). 
- Les fenetres des autres salles ont leur largeur qui sont variées et seront realisés avec des profilés 1 1/2" x 1 1/2". L'application de deux couches anticorrosives sera faite sur les fenètres. </t>
    </r>
    <r>
      <rPr>
        <b/>
        <sz val="12"/>
        <color theme="1"/>
        <rFont val="Calibri"/>
        <family val="2"/>
        <scheme val="minor"/>
      </rPr>
      <t>(Voir le plan pour les differentes dimension)</t>
    </r>
  </si>
  <si>
    <r>
      <rPr>
        <b/>
        <u/>
        <sz val="12"/>
        <color theme="1"/>
        <rFont val="Calibri"/>
        <family val="2"/>
        <scheme val="minor"/>
      </rPr>
      <t xml:space="preserve">Fenetres en persiennes / Bloc sanitaire: </t>
    </r>
    <r>
      <rPr>
        <sz val="12"/>
        <color theme="1"/>
        <rFont val="Calibri"/>
        <family val="2"/>
        <scheme val="minor"/>
      </rPr>
      <t xml:space="preserve">Ce prix rémunère au forfait la confection, montage et l'installation des fenetres en persiennes. Ce prix inclut : la fourniture, la réalisation et toutes sujétions de fournitures de mise en œuvre (achats, manutention, main d’œuvres, transport). 
- Les fenetres seront en trame metallique de couleur blanche. </t>
    </r>
    <r>
      <rPr>
        <b/>
        <sz val="12"/>
        <color theme="1"/>
        <rFont val="Calibri"/>
        <family val="2"/>
        <scheme val="minor"/>
      </rPr>
      <t>(Voir le plan pour les differentes dimension)</t>
    </r>
  </si>
  <si>
    <r>
      <rPr>
        <b/>
        <u/>
        <sz val="12"/>
        <color theme="1"/>
        <rFont val="Calibri"/>
        <family val="2"/>
        <scheme val="minor"/>
      </rPr>
      <t>Fenetres en persienne / Salle privée et salles hospitalisation et autres:</t>
    </r>
    <r>
      <rPr>
        <b/>
        <sz val="12"/>
        <color theme="1"/>
        <rFont val="Calibri"/>
        <family val="2"/>
        <scheme val="minor"/>
      </rPr>
      <t xml:space="preserve"> </t>
    </r>
    <r>
      <rPr>
        <sz val="12"/>
        <color theme="1"/>
        <rFont val="Calibri"/>
        <family val="2"/>
        <scheme val="minor"/>
      </rPr>
      <t xml:space="preserve">Ce prix rémunère aux forfait la confection, montage et l'installation des fenetres en persiennes au niveau des differents autres services. Ce prix inclut : la fourniture, la réalisation et toutes sujétions de fournitures de mise en œuvre (achats, manutention, main d’œuvres, transport). 
- Les fenetres seront en trame metallique de couleur blanche. </t>
    </r>
    <r>
      <rPr>
        <b/>
        <sz val="12"/>
        <color theme="1"/>
        <rFont val="Calibri"/>
        <family val="2"/>
        <scheme val="minor"/>
      </rPr>
      <t>(Voir le plan pour les differentes dimension)</t>
    </r>
  </si>
  <si>
    <t>C.7</t>
  </si>
  <si>
    <t>E.3</t>
  </si>
  <si>
    <t>G.1</t>
  </si>
  <si>
    <t>G.4</t>
  </si>
  <si>
    <t>H.3</t>
  </si>
  <si>
    <t>J.1</t>
  </si>
  <si>
    <t>J.2</t>
  </si>
  <si>
    <r>
      <rPr>
        <b/>
        <u/>
        <sz val="12"/>
        <color rgb="FF000000"/>
        <rFont val="Calibri"/>
        <family val="2"/>
        <scheme val="minor"/>
      </rPr>
      <t>Reparation / renforcement des murs existants :</t>
    </r>
    <r>
      <rPr>
        <sz val="12"/>
        <color rgb="FF000000"/>
        <rFont val="Calibri"/>
        <family val="2"/>
        <scheme val="minor"/>
      </rPr>
      <t xml:space="preserve"> </t>
    </r>
    <r>
      <rPr>
        <sz val="12"/>
        <color theme="1"/>
        <rFont val="Calibri"/>
        <family val="2"/>
        <scheme val="minor"/>
      </rPr>
      <t>Ce prix rémunère au mètre carré les travaux de reparations ou renforcements des zones fissurées selon les normes de construction et de reparations de maisons en Haiti (MTPTC), dosé à 350kg/m3 y compris le ferraillage et renforcement en maconnerie chainnée des murs en maconnerie.  ce prix inclut : la fourniture, la réalisation et toutes sujétions de fournitures de mise en œuvre (manutention, main d’œuvres, transport). 
- le renforcement des murs par maconnerie chainée des fissures se fera au niveau des murs existant de la salle d'hospitalisation et des espaces lors  de la  mise en place des  colonnes.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</si>
</sst>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USD]\ * #,##0.00_);_([$USD]\ * \(#,##0.00\);_([$USD]\ * &quot;-&quot;??_);_(@_)"/>
  </numFmts>
  <fonts count="23" x14ac:knownFonts="1">
    <font>
      <sz val="11"/>
      <color theme="1"/>
      <name val="Calibri"/>
      <family val="2"/>
      <scheme val="minor"/>
    </font>
    <font>
      <sz val="11"/>
      <color theme="1"/>
      <name val="Calibri"/>
      <family val="2"/>
      <scheme val="minor"/>
    </font>
    <font>
      <sz val="10"/>
      <color theme="1"/>
      <name val="Calibri"/>
      <family val="2"/>
      <scheme val="minor"/>
    </font>
    <font>
      <sz val="12"/>
      <color theme="1"/>
      <name val="Arial Narrow"/>
      <family val="2"/>
    </font>
    <font>
      <b/>
      <sz val="12"/>
      <color theme="1"/>
      <name val="Arial Narrow"/>
      <family val="2"/>
    </font>
    <font>
      <sz val="12"/>
      <color rgb="FF000000"/>
      <name val="Arial Narrow"/>
      <family val="2"/>
    </font>
    <font>
      <b/>
      <sz val="18"/>
      <color rgb="FF000000"/>
      <name val="Arial Narrow"/>
      <family val="2"/>
    </font>
    <font>
      <sz val="11"/>
      <color rgb="FF000000"/>
      <name val="Arial Narrow"/>
      <family val="2"/>
    </font>
    <font>
      <b/>
      <u/>
      <sz val="20"/>
      <color rgb="FF000000"/>
      <name val="Arial Narrow"/>
      <family val="2"/>
    </font>
    <font>
      <b/>
      <sz val="20"/>
      <color rgb="FF000000"/>
      <name val="Arial Narrow"/>
      <family val="2"/>
    </font>
    <font>
      <b/>
      <sz val="11"/>
      <color theme="1"/>
      <name val="Arial Narrow"/>
      <family val="2"/>
    </font>
    <font>
      <sz val="12"/>
      <color rgb="FF000000"/>
      <name val="Calibri"/>
      <family val="2"/>
      <scheme val="minor"/>
    </font>
    <font>
      <b/>
      <u/>
      <sz val="12"/>
      <color rgb="FF000000"/>
      <name val="Calibri"/>
      <family val="2"/>
      <scheme val="minor"/>
    </font>
    <font>
      <u/>
      <sz val="12"/>
      <color rgb="FF000000"/>
      <name val="Calibri"/>
      <family val="2"/>
      <scheme val="minor"/>
    </font>
    <font>
      <b/>
      <sz val="12"/>
      <color rgb="FF000000"/>
      <name val="Calibri"/>
      <family val="2"/>
      <scheme val="minor"/>
    </font>
    <font>
      <b/>
      <sz val="12"/>
      <color theme="1"/>
      <name val="Calibri"/>
      <family val="2"/>
      <scheme val="minor"/>
    </font>
    <font>
      <sz val="12"/>
      <color theme="1"/>
      <name val="Calibri"/>
      <family val="2"/>
      <scheme val="minor"/>
    </font>
    <font>
      <b/>
      <u/>
      <sz val="12"/>
      <color theme="1"/>
      <name val="Calibri"/>
      <family val="2"/>
      <scheme val="minor"/>
    </font>
    <font>
      <u/>
      <sz val="12"/>
      <color theme="1"/>
      <name val="Calibri"/>
      <family val="2"/>
      <scheme val="minor"/>
    </font>
    <font>
      <b/>
      <i/>
      <sz val="12"/>
      <color rgb="FF000000"/>
      <name val="Calibri"/>
      <family val="2"/>
      <scheme val="minor"/>
    </font>
    <font>
      <sz val="20"/>
      <color theme="1"/>
      <name val="Calibri"/>
      <family val="2"/>
      <scheme val="minor"/>
    </font>
    <font>
      <b/>
      <sz val="20"/>
      <color theme="1"/>
      <name val="Arial Narrow"/>
      <family val="2"/>
    </font>
    <font>
      <sz val="20"/>
      <color theme="1"/>
      <name val="Arial Narrow"/>
      <family val="2"/>
    </font>
  </fonts>
  <fills count="10">
    <fill>
      <patternFill patternType="none"/>
    </fill>
    <fill>
      <patternFill patternType="gray125"/>
    </fill>
    <fill>
      <patternFill patternType="solid">
        <fgColor theme="5" tint="0.59999389629810485"/>
        <bgColor indexed="64"/>
      </patternFill>
    </fill>
    <fill>
      <patternFill patternType="solid">
        <fgColor theme="5" tint="0.39997558519241921"/>
        <bgColor indexed="64"/>
      </patternFill>
    </fill>
    <fill>
      <patternFill patternType="solid">
        <fgColor rgb="FF92D050"/>
        <bgColor indexed="64"/>
      </patternFill>
    </fill>
    <fill>
      <patternFill patternType="solid">
        <fgColor theme="9" tint="0.59999389629810485"/>
        <bgColor indexed="64"/>
      </patternFill>
    </fill>
    <fill>
      <patternFill patternType="solid">
        <fgColor rgb="FFFFC000"/>
        <bgColor indexed="64"/>
      </patternFill>
    </fill>
    <fill>
      <patternFill patternType="solid">
        <fgColor theme="6"/>
        <bgColor indexed="64"/>
      </patternFill>
    </fill>
    <fill>
      <patternFill patternType="solid">
        <fgColor theme="4" tint="0.59999389629810485"/>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top style="medium">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03">
    <xf numFmtId="0" fontId="0" fillId="0" borderId="0" xfId="0"/>
    <xf numFmtId="0" fontId="0" fillId="0" borderId="0" xfId="0"/>
    <xf numFmtId="0" fontId="2" fillId="0" borderId="0" xfId="0" applyFont="1"/>
    <xf numFmtId="0" fontId="3" fillId="0" borderId="0" xfId="0" applyFont="1"/>
    <xf numFmtId="0" fontId="6" fillId="0" borderId="12" xfId="0" applyFont="1" applyBorder="1" applyAlignment="1">
      <alignment horizontal="center" vertical="center"/>
    </xf>
    <xf numFmtId="0" fontId="7" fillId="0" borderId="13" xfId="0" applyFont="1" applyBorder="1" applyAlignment="1">
      <alignment horizontal="justify" vertical="center"/>
    </xf>
    <xf numFmtId="0" fontId="8" fillId="0" borderId="13" xfId="0" applyFont="1" applyBorder="1" applyAlignment="1">
      <alignment horizontal="center" vertical="center"/>
    </xf>
    <xf numFmtId="0" fontId="9" fillId="0" borderId="13" xfId="0" applyFont="1" applyBorder="1" applyAlignment="1">
      <alignment horizontal="center" vertical="center"/>
    </xf>
    <xf numFmtId="0" fontId="5" fillId="0" borderId="13" xfId="0" applyFont="1" applyBorder="1" applyAlignment="1">
      <alignment horizontal="justify" vertical="center"/>
    </xf>
    <xf numFmtId="0" fontId="3" fillId="0" borderId="13" xfId="0" applyFont="1" applyBorder="1" applyAlignment="1">
      <alignment horizontal="justify" vertical="center"/>
    </xf>
    <xf numFmtId="0" fontId="10" fillId="0" borderId="14" xfId="0" applyFont="1" applyBorder="1" applyAlignment="1">
      <alignment vertical="center"/>
    </xf>
    <xf numFmtId="0" fontId="10" fillId="0" borderId="0" xfId="0" applyFont="1" applyAlignment="1">
      <alignment vertical="center"/>
    </xf>
    <xf numFmtId="0" fontId="0" fillId="0" borderId="0" xfId="0" applyFill="1"/>
    <xf numFmtId="0" fontId="4" fillId="0" borderId="0" xfId="0" applyFont="1" applyAlignment="1">
      <alignment horizontal="center" vertical="center"/>
    </xf>
    <xf numFmtId="0" fontId="3" fillId="0" borderId="0" xfId="0" applyFont="1" applyAlignment="1">
      <alignment horizontal="center" vertical="center"/>
    </xf>
    <xf numFmtId="0" fontId="11" fillId="0" borderId="1" xfId="0" applyFont="1" applyBorder="1" applyAlignment="1">
      <alignment vertical="center"/>
    </xf>
    <xf numFmtId="0" fontId="11" fillId="0" borderId="1" xfId="0" applyFont="1" applyBorder="1" applyAlignment="1">
      <alignment vertical="center" wrapText="1"/>
    </xf>
    <xf numFmtId="165" fontId="4" fillId="0" borderId="0" xfId="0" applyNumberFormat="1" applyFont="1" applyAlignment="1">
      <alignment horizontal="center" vertical="center"/>
    </xf>
    <xf numFmtId="165" fontId="3" fillId="0" borderId="0" xfId="0" applyNumberFormat="1" applyFont="1" applyAlignment="1">
      <alignment horizontal="center" vertical="center"/>
    </xf>
    <xf numFmtId="0" fontId="14" fillId="0" borderId="1" xfId="0" applyFont="1" applyBorder="1" applyAlignment="1">
      <alignment horizontal="center" vertical="center"/>
    </xf>
    <xf numFmtId="0" fontId="15" fillId="0" borderId="1" xfId="0" applyFont="1" applyBorder="1"/>
    <xf numFmtId="0" fontId="15" fillId="2" borderId="3" xfId="0" applyFont="1" applyFill="1" applyBorder="1"/>
    <xf numFmtId="0" fontId="15" fillId="2" borderId="1" xfId="0" applyFont="1" applyFill="1" applyBorder="1" applyAlignment="1">
      <alignment horizontal="center" vertical="center"/>
    </xf>
    <xf numFmtId="165" fontId="15" fillId="2" borderId="1" xfId="0" applyNumberFormat="1" applyFont="1" applyFill="1" applyBorder="1" applyAlignment="1">
      <alignment horizontal="center" vertical="center" wrapText="1"/>
    </xf>
    <xf numFmtId="0" fontId="16" fillId="0" borderId="1" xfId="0" applyFont="1" applyBorder="1"/>
    <xf numFmtId="0" fontId="17" fillId="0" borderId="1" xfId="0" applyFont="1" applyBorder="1" applyAlignment="1">
      <alignment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165" fontId="16" fillId="0" borderId="1" xfId="0" applyNumberFormat="1" applyFont="1" applyFill="1" applyBorder="1" applyAlignment="1">
      <alignment horizontal="center" vertical="center"/>
    </xf>
    <xf numFmtId="165" fontId="16" fillId="0" borderId="1" xfId="0" applyNumberFormat="1" applyFont="1" applyBorder="1" applyAlignment="1">
      <alignment horizontal="center" vertical="center"/>
    </xf>
    <xf numFmtId="0" fontId="15" fillId="0" borderId="3" xfId="0" applyFont="1" applyBorder="1" applyAlignment="1">
      <alignment vertical="center" wrapText="1"/>
    </xf>
    <xf numFmtId="0" fontId="16" fillId="7" borderId="1" xfId="0" applyFont="1" applyFill="1" applyBorder="1"/>
    <xf numFmtId="0" fontId="14" fillId="7" borderId="3" xfId="0" applyFont="1" applyFill="1" applyBorder="1" applyAlignment="1">
      <alignment horizontal="justify" vertical="top" wrapText="1"/>
    </xf>
    <xf numFmtId="0" fontId="14" fillId="7" borderId="1" xfId="0" applyFont="1" applyFill="1" applyBorder="1" applyAlignment="1">
      <alignment horizontal="center" vertical="center" wrapText="1"/>
    </xf>
    <xf numFmtId="165" fontId="14" fillId="7" borderId="1" xfId="0" applyNumberFormat="1" applyFont="1" applyFill="1" applyBorder="1" applyAlignment="1">
      <alignment horizontal="center" vertical="center" wrapText="1"/>
    </xf>
    <xf numFmtId="165" fontId="14" fillId="7" borderId="1" xfId="0" applyNumberFormat="1" applyFont="1" applyFill="1" applyBorder="1" applyAlignment="1">
      <alignment horizontal="center" vertical="center"/>
    </xf>
    <xf numFmtId="0" fontId="16" fillId="0" borderId="1" xfId="0" applyFont="1" applyBorder="1" applyAlignment="1">
      <alignment horizontal="justify" vertical="center" wrapText="1"/>
    </xf>
    <xf numFmtId="0" fontId="11" fillId="0" borderId="1" xfId="0" applyFont="1" applyBorder="1" applyAlignment="1">
      <alignment horizontal="center" vertical="center" wrapText="1"/>
    </xf>
    <xf numFmtId="0" fontId="16" fillId="0" borderId="1" xfId="0" applyFont="1" applyFill="1" applyBorder="1" applyAlignment="1">
      <alignment horizontal="center" vertical="center" wrapText="1"/>
    </xf>
    <xf numFmtId="165" fontId="16" fillId="0" borderId="1" xfId="0" applyNumberFormat="1" applyFont="1" applyFill="1" applyBorder="1" applyAlignment="1">
      <alignment horizontal="center" vertical="center" wrapText="1"/>
    </xf>
    <xf numFmtId="0" fontId="16" fillId="0" borderId="1" xfId="0" applyFont="1" applyFill="1" applyBorder="1"/>
    <xf numFmtId="0" fontId="17" fillId="0" borderId="1" xfId="0" applyFont="1" applyFill="1" applyBorder="1" applyAlignment="1">
      <alignment horizontal="justify" vertical="center" wrapText="1"/>
    </xf>
    <xf numFmtId="0" fontId="15" fillId="0" borderId="1" xfId="0" applyFont="1" applyFill="1" applyBorder="1" applyAlignment="1">
      <alignment horizontal="center" vertical="center" wrapText="1"/>
    </xf>
    <xf numFmtId="0" fontId="17" fillId="0" borderId="1" xfId="0" applyFont="1" applyFill="1" applyBorder="1" applyAlignment="1">
      <alignment vertical="center" wrapText="1"/>
    </xf>
    <xf numFmtId="0" fontId="15" fillId="0" borderId="1" xfId="0" applyFont="1" applyFill="1" applyBorder="1" applyAlignment="1">
      <alignment horizontal="justify" vertical="center" wrapText="1"/>
    </xf>
    <xf numFmtId="0" fontId="15" fillId="0" borderId="1" xfId="0" applyFont="1" applyBorder="1" applyAlignment="1">
      <alignment horizontal="justify" vertical="center" wrapText="1"/>
    </xf>
    <xf numFmtId="0" fontId="11" fillId="0" borderId="1" xfId="0" applyFont="1" applyFill="1" applyBorder="1" applyAlignment="1">
      <alignment horizontal="center" vertical="center" wrapText="1"/>
    </xf>
    <xf numFmtId="0" fontId="15" fillId="0" borderId="5" xfId="0" applyFont="1" applyBorder="1"/>
    <xf numFmtId="0" fontId="14" fillId="2" borderId="4" xfId="0" applyFont="1" applyFill="1" applyBorder="1" applyAlignment="1">
      <alignment horizontal="justify" vertical="top" wrapText="1"/>
    </xf>
    <xf numFmtId="0" fontId="15" fillId="2" borderId="4" xfId="0" applyFont="1" applyFill="1" applyBorder="1" applyAlignment="1">
      <alignment horizontal="center" vertical="center" wrapText="1"/>
    </xf>
    <xf numFmtId="165" fontId="15" fillId="2" borderId="4" xfId="0" applyNumberFormat="1" applyFont="1" applyFill="1" applyBorder="1" applyAlignment="1">
      <alignment horizontal="center" vertical="center" wrapText="1"/>
    </xf>
    <xf numFmtId="165" fontId="15" fillId="2" borderId="6" xfId="0" applyNumberFormat="1" applyFont="1" applyFill="1" applyBorder="1" applyAlignment="1">
      <alignment horizontal="center" vertical="center" wrapText="1"/>
    </xf>
    <xf numFmtId="0" fontId="14" fillId="5" borderId="4" xfId="0" applyFont="1" applyFill="1" applyBorder="1" applyAlignment="1">
      <alignment horizontal="justify" vertical="center" wrapText="1"/>
    </xf>
    <xf numFmtId="0" fontId="15" fillId="5" borderId="4" xfId="0" applyFont="1" applyFill="1" applyBorder="1" applyAlignment="1">
      <alignment horizontal="center" vertical="center" wrapText="1"/>
    </xf>
    <xf numFmtId="165" fontId="15" fillId="5" borderId="4" xfId="0" applyNumberFormat="1" applyFont="1" applyFill="1" applyBorder="1" applyAlignment="1">
      <alignment horizontal="center" vertical="center" wrapText="1"/>
    </xf>
    <xf numFmtId="165" fontId="15" fillId="5" borderId="6" xfId="0" applyNumberFormat="1" applyFont="1" applyFill="1" applyBorder="1" applyAlignment="1">
      <alignment horizontal="center" vertical="center" wrapText="1"/>
    </xf>
    <xf numFmtId="0" fontId="14" fillId="3" borderId="4" xfId="0" applyFont="1" applyFill="1" applyBorder="1" applyAlignment="1">
      <alignment horizontal="justify" vertical="center" wrapText="1"/>
    </xf>
    <xf numFmtId="0" fontId="15" fillId="3" borderId="4" xfId="0" applyFont="1" applyFill="1" applyBorder="1" applyAlignment="1">
      <alignment horizontal="center" vertical="center" wrapText="1"/>
    </xf>
    <xf numFmtId="165" fontId="15" fillId="3" borderId="4" xfId="0" applyNumberFormat="1" applyFont="1" applyFill="1" applyBorder="1" applyAlignment="1">
      <alignment horizontal="center" vertical="center" wrapText="1"/>
    </xf>
    <xf numFmtId="165" fontId="15" fillId="3" borderId="6" xfId="0" applyNumberFormat="1" applyFont="1" applyFill="1" applyBorder="1" applyAlignment="1">
      <alignment horizontal="center" vertical="center" wrapText="1"/>
    </xf>
    <xf numFmtId="0" fontId="15" fillId="0" borderId="15" xfId="0" applyFont="1" applyBorder="1"/>
    <xf numFmtId="0" fontId="15" fillId="3" borderId="12" xfId="0" applyFont="1" applyFill="1" applyBorder="1" applyAlignment="1">
      <alignment horizontal="center" vertical="center" wrapText="1"/>
    </xf>
    <xf numFmtId="165" fontId="15" fillId="3" borderId="12" xfId="0" applyNumberFormat="1" applyFont="1" applyFill="1" applyBorder="1" applyAlignment="1">
      <alignment horizontal="center" vertical="center" wrapText="1"/>
    </xf>
    <xf numFmtId="165" fontId="15" fillId="3" borderId="16" xfId="0" applyNumberFormat="1" applyFont="1" applyFill="1" applyBorder="1" applyAlignment="1">
      <alignment horizontal="center" vertical="center" wrapText="1"/>
    </xf>
    <xf numFmtId="0" fontId="15" fillId="0" borderId="7" xfId="0" applyFont="1" applyBorder="1"/>
    <xf numFmtId="0" fontId="14" fillId="4" borderId="8" xfId="0" applyFont="1" applyFill="1" applyBorder="1" applyAlignment="1">
      <alignment horizontal="justify" vertical="top" wrapText="1"/>
    </xf>
    <xf numFmtId="0" fontId="15" fillId="4" borderId="8" xfId="0" applyFont="1" applyFill="1" applyBorder="1" applyAlignment="1">
      <alignment horizontal="center" vertical="center" wrapText="1"/>
    </xf>
    <xf numFmtId="165" fontId="15" fillId="4" borderId="8" xfId="0" applyNumberFormat="1" applyFont="1" applyFill="1" applyBorder="1" applyAlignment="1">
      <alignment horizontal="center" vertical="center" wrapText="1"/>
    </xf>
    <xf numFmtId="165" fontId="15" fillId="4" borderId="9" xfId="0" applyNumberFormat="1" applyFont="1" applyFill="1" applyBorder="1" applyAlignment="1">
      <alignment horizontal="center" vertical="center" wrapText="1"/>
    </xf>
    <xf numFmtId="0" fontId="14" fillId="0" borderId="1" xfId="0" applyFont="1" applyBorder="1" applyAlignment="1">
      <alignment vertical="center" wrapText="1"/>
    </xf>
    <xf numFmtId="0" fontId="16" fillId="0" borderId="1" xfId="0" applyFont="1" applyBorder="1" applyAlignment="1">
      <alignment horizontal="center" vertical="center"/>
    </xf>
    <xf numFmtId="4" fontId="16" fillId="0" borderId="1" xfId="0" applyNumberFormat="1" applyFont="1" applyBorder="1" applyAlignment="1">
      <alignment horizontal="center" vertical="center"/>
    </xf>
    <xf numFmtId="0" fontId="16" fillId="9" borderId="1" xfId="0" applyFont="1" applyFill="1" applyBorder="1" applyAlignment="1">
      <alignment horizontal="center" vertical="center"/>
    </xf>
    <xf numFmtId="0" fontId="16" fillId="0" borderId="0" xfId="0" applyFont="1"/>
    <xf numFmtId="0" fontId="14" fillId="0" borderId="1" xfId="0" applyFont="1" applyBorder="1" applyAlignment="1">
      <alignment horizontal="center" vertical="center" wrapText="1"/>
    </xf>
    <xf numFmtId="0" fontId="17" fillId="0" borderId="3" xfId="0" applyFont="1" applyBorder="1" applyAlignment="1">
      <alignment horizontal="justify" vertical="center" wrapText="1"/>
    </xf>
    <xf numFmtId="0" fontId="16" fillId="0" borderId="3" xfId="0" applyFont="1" applyFill="1" applyBorder="1" applyAlignment="1">
      <alignment horizontal="justify" vertical="center" wrapText="1"/>
    </xf>
    <xf numFmtId="0" fontId="11" fillId="7" borderId="1"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5" borderId="4"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4" fillId="0" borderId="1" xfId="0" applyFont="1" applyFill="1" applyBorder="1" applyAlignment="1">
      <alignment vertical="center" wrapText="1"/>
    </xf>
    <xf numFmtId="0" fontId="20" fillId="0" borderId="0" xfId="0" applyFont="1"/>
    <xf numFmtId="0" fontId="21" fillId="0" borderId="13" xfId="0" applyFont="1" applyBorder="1" applyAlignment="1">
      <alignment horizontal="center" vertical="center" wrapText="1"/>
    </xf>
    <xf numFmtId="0" fontId="22" fillId="0" borderId="13" xfId="0" applyFont="1" applyBorder="1" applyAlignment="1">
      <alignment horizontal="justify" vertical="center"/>
    </xf>
    <xf numFmtId="0" fontId="20" fillId="0" borderId="13" xfId="0" applyFont="1" applyBorder="1"/>
    <xf numFmtId="2" fontId="11" fillId="0" borderId="1" xfId="0" applyNumberFormat="1" applyFont="1" applyBorder="1" applyAlignment="1">
      <alignment horizontal="center" vertical="center" wrapText="1"/>
    </xf>
    <xf numFmtId="2" fontId="16" fillId="0" borderId="1" xfId="0" applyNumberFormat="1" applyFont="1" applyBorder="1" applyAlignment="1">
      <alignment horizontal="center" vertical="center"/>
    </xf>
    <xf numFmtId="2" fontId="16" fillId="9" borderId="1" xfId="0" applyNumberFormat="1" applyFont="1" applyFill="1" applyBorder="1" applyAlignment="1">
      <alignment horizontal="center" vertical="center"/>
    </xf>
    <xf numFmtId="0" fontId="11" fillId="0" borderId="1" xfId="0" applyFont="1" applyFill="1" applyBorder="1" applyAlignment="1">
      <alignment vertical="center" wrapText="1"/>
    </xf>
    <xf numFmtId="0" fontId="16" fillId="0" borderId="1" xfId="0" applyFont="1" applyFill="1" applyBorder="1" applyAlignment="1">
      <alignment horizontal="center" vertical="center"/>
    </xf>
    <xf numFmtId="0" fontId="17" fillId="0" borderId="3" xfId="0" applyFont="1" applyFill="1" applyBorder="1" applyAlignment="1">
      <alignment vertical="center" wrapText="1"/>
    </xf>
    <xf numFmtId="0" fontId="15" fillId="8" borderId="19" xfId="0" applyFont="1" applyFill="1" applyBorder="1" applyAlignment="1">
      <alignment horizontal="center" vertical="center" wrapText="1"/>
    </xf>
    <xf numFmtId="0" fontId="15" fillId="8" borderId="18" xfId="0" applyFont="1" applyFill="1" applyBorder="1" applyAlignment="1">
      <alignment horizontal="center" vertical="center"/>
    </xf>
    <xf numFmtId="0" fontId="15" fillId="8" borderId="20" xfId="0" applyFont="1" applyFill="1" applyBorder="1" applyAlignment="1">
      <alignment horizontal="center" vertical="center"/>
    </xf>
    <xf numFmtId="0" fontId="15" fillId="2" borderId="10" xfId="0" applyFont="1" applyFill="1" applyBorder="1" applyAlignment="1">
      <alignment horizontal="center" vertical="center" wrapText="1"/>
    </xf>
    <xf numFmtId="0" fontId="15" fillId="2" borderId="17" xfId="0" applyFont="1" applyFill="1" applyBorder="1" applyAlignment="1">
      <alignment horizontal="center" vertical="center" wrapText="1"/>
    </xf>
    <xf numFmtId="0" fontId="15" fillId="2" borderId="11" xfId="0" applyFont="1" applyFill="1" applyBorder="1" applyAlignment="1">
      <alignment horizontal="center" vertical="center" wrapText="1"/>
    </xf>
    <xf numFmtId="0" fontId="15" fillId="6" borderId="2" xfId="0" applyFont="1" applyFill="1" applyBorder="1" applyAlignment="1">
      <alignment horizontal="center" wrapText="1"/>
    </xf>
    <xf numFmtId="0" fontId="15" fillId="6" borderId="3" xfId="0" applyFont="1" applyFill="1" applyBorder="1" applyAlignment="1">
      <alignment horizontal="center" wrapText="1"/>
    </xf>
    <xf numFmtId="0" fontId="15" fillId="6" borderId="21" xfId="0" applyFont="1" applyFill="1" applyBorder="1" applyAlignment="1">
      <alignment horizontal="center" wrapText="1"/>
    </xf>
  </cellXfs>
  <cellStyles count="2">
    <cellStyle name="Comma 2"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40"/>
  <sheetViews>
    <sheetView view="pageBreakPreview" zoomScale="80" zoomScaleNormal="80" zoomScaleSheetLayoutView="80" zoomScalePageLayoutView="90" workbookViewId="0">
      <selection activeCell="G20" sqref="G20"/>
    </sheetView>
  </sheetViews>
  <sheetFormatPr defaultColWidth="9.109375" defaultRowHeight="14.4" x14ac:dyDescent="0.3"/>
  <cols>
    <col min="1" max="1" width="1.44140625" style="1" customWidth="1"/>
    <col min="2" max="2" width="94.109375" style="1" customWidth="1"/>
    <col min="3" max="3" width="1.44140625" style="1" customWidth="1"/>
    <col min="4" max="16384" width="9.109375" style="1"/>
  </cols>
  <sheetData>
    <row r="1" spans="2:2" ht="15" thickBot="1" x14ac:dyDescent="0.35"/>
    <row r="2" spans="2:2" ht="23.4" x14ac:dyDescent="0.3">
      <c r="B2" s="4"/>
    </row>
    <row r="3" spans="2:2" x14ac:dyDescent="0.3">
      <c r="B3" s="5"/>
    </row>
    <row r="4" spans="2:2" ht="25.2" x14ac:dyDescent="0.3">
      <c r="B4" s="7"/>
    </row>
    <row r="5" spans="2:2" ht="25.2" x14ac:dyDescent="0.3">
      <c r="B5" s="6" t="s">
        <v>44</v>
      </c>
    </row>
    <row r="6" spans="2:2" ht="15.6" x14ac:dyDescent="0.3">
      <c r="B6" s="8"/>
    </row>
    <row r="7" spans="2:2" ht="15.6" x14ac:dyDescent="0.3">
      <c r="B7" s="8"/>
    </row>
    <row r="8" spans="2:2" ht="15.6" x14ac:dyDescent="0.3">
      <c r="B8" s="8"/>
    </row>
    <row r="9" spans="2:2" ht="15.6" x14ac:dyDescent="0.3">
      <c r="B9" s="8"/>
    </row>
    <row r="10" spans="2:2" ht="15.6" x14ac:dyDescent="0.3">
      <c r="B10" s="8"/>
    </row>
    <row r="11" spans="2:2" ht="15.6" x14ac:dyDescent="0.3">
      <c r="B11" s="8"/>
    </row>
    <row r="12" spans="2:2" ht="25.2" x14ac:dyDescent="0.3">
      <c r="B12" s="7" t="s">
        <v>129</v>
      </c>
    </row>
    <row r="13" spans="2:2" ht="15.6" x14ac:dyDescent="0.3">
      <c r="B13" s="8"/>
    </row>
    <row r="14" spans="2:2" ht="15.6" x14ac:dyDescent="0.3">
      <c r="B14" s="8"/>
    </row>
    <row r="15" spans="2:2" ht="15.6" x14ac:dyDescent="0.3">
      <c r="B15" s="8"/>
    </row>
    <row r="16" spans="2:2" s="84" customFormat="1" ht="25.8" x14ac:dyDescent="0.5">
      <c r="B16" s="87"/>
    </row>
    <row r="17" spans="2:2" s="84" customFormat="1" ht="64.5" customHeight="1" x14ac:dyDescent="0.5">
      <c r="B17" s="85" t="s">
        <v>148</v>
      </c>
    </row>
    <row r="18" spans="2:2" s="84" customFormat="1" ht="25.8" x14ac:dyDescent="0.5">
      <c r="B18" s="86"/>
    </row>
    <row r="19" spans="2:2" ht="15.6" x14ac:dyDescent="0.3">
      <c r="B19" s="9"/>
    </row>
    <row r="20" spans="2:2" ht="15.6" x14ac:dyDescent="0.3">
      <c r="B20" s="9"/>
    </row>
    <row r="21" spans="2:2" ht="15.6" x14ac:dyDescent="0.3">
      <c r="B21" s="9"/>
    </row>
    <row r="22" spans="2:2" ht="25.2" x14ac:dyDescent="0.3">
      <c r="B22" s="85" t="s">
        <v>130</v>
      </c>
    </row>
    <row r="23" spans="2:2" ht="15.6" x14ac:dyDescent="0.3">
      <c r="B23" s="9"/>
    </row>
    <row r="24" spans="2:2" ht="15.6" x14ac:dyDescent="0.3">
      <c r="B24" s="9"/>
    </row>
    <row r="25" spans="2:2" ht="15.6" x14ac:dyDescent="0.3">
      <c r="B25" s="9"/>
    </row>
    <row r="26" spans="2:2" ht="15.6" x14ac:dyDescent="0.3">
      <c r="B26" s="9"/>
    </row>
    <row r="27" spans="2:2" ht="15.6" x14ac:dyDescent="0.3">
      <c r="B27" s="9"/>
    </row>
    <row r="28" spans="2:2" ht="15.6" x14ac:dyDescent="0.3">
      <c r="B28" s="9"/>
    </row>
    <row r="29" spans="2:2" ht="50.4" x14ac:dyDescent="0.3">
      <c r="B29" s="85" t="s">
        <v>131</v>
      </c>
    </row>
    <row r="30" spans="2:2" ht="15.6" x14ac:dyDescent="0.3">
      <c r="B30" s="9"/>
    </row>
    <row r="31" spans="2:2" ht="15.6" x14ac:dyDescent="0.3">
      <c r="B31" s="9"/>
    </row>
    <row r="32" spans="2:2" ht="15.6" x14ac:dyDescent="0.3">
      <c r="B32" s="9"/>
    </row>
    <row r="33" spans="2:2" ht="15.6" x14ac:dyDescent="0.3">
      <c r="B33" s="9"/>
    </row>
    <row r="34" spans="2:2" ht="15.6" x14ac:dyDescent="0.3">
      <c r="B34" s="9"/>
    </row>
    <row r="35" spans="2:2" ht="15" thickBot="1" x14ac:dyDescent="0.35">
      <c r="B35" s="10"/>
    </row>
    <row r="36" spans="2:2" x14ac:dyDescent="0.3">
      <c r="B36" s="11"/>
    </row>
    <row r="37" spans="2:2" x14ac:dyDescent="0.3">
      <c r="B37" s="11"/>
    </row>
    <row r="38" spans="2:2" x14ac:dyDescent="0.3">
      <c r="B38" s="11"/>
    </row>
    <row r="39" spans="2:2" x14ac:dyDescent="0.3">
      <c r="B39" s="11"/>
    </row>
    <row r="40" spans="2:2" x14ac:dyDescent="0.3">
      <c r="B40" s="11"/>
    </row>
  </sheetData>
  <printOptions horizontalCentered="1" verticalCentered="1"/>
  <pageMargins left="0.17" right="0.17" top="0.17" bottom="0.17" header="0.17" footer="0.17"/>
  <pageSetup scale="10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F83"/>
  <sheetViews>
    <sheetView tabSelected="1" view="pageBreakPreview" topLeftCell="A77" zoomScaleNormal="100" zoomScaleSheetLayoutView="100" workbookViewId="0">
      <selection activeCell="F83" sqref="F83"/>
    </sheetView>
  </sheetViews>
  <sheetFormatPr defaultColWidth="9.109375" defaultRowHeight="15.6" x14ac:dyDescent="0.3"/>
  <cols>
    <col min="1" max="1" width="6.88671875" style="3" customWidth="1"/>
    <col min="2" max="2" width="56.6640625" style="3" customWidth="1"/>
    <col min="3" max="3" width="9.5546875" style="13" customWidth="1"/>
    <col min="4" max="4" width="11.6640625" style="14" customWidth="1"/>
    <col min="5" max="5" width="17.109375" style="17" customWidth="1"/>
    <col min="6" max="6" width="17.6640625" style="18" customWidth="1"/>
    <col min="7" max="16384" width="9.109375" style="1"/>
  </cols>
  <sheetData>
    <row r="1" spans="1:6" ht="24" customHeight="1" thickBot="1" x14ac:dyDescent="0.35">
      <c r="A1" s="97" t="s">
        <v>44</v>
      </c>
      <c r="B1" s="98"/>
      <c r="C1" s="98"/>
      <c r="D1" s="98"/>
      <c r="E1" s="98"/>
      <c r="F1" s="99"/>
    </row>
    <row r="2" spans="1:6" ht="38.25" customHeight="1" x14ac:dyDescent="0.3">
      <c r="A2" s="94" t="s">
        <v>149</v>
      </c>
      <c r="B2" s="95"/>
      <c r="C2" s="95"/>
      <c r="D2" s="95"/>
      <c r="E2" s="95"/>
      <c r="F2" s="96"/>
    </row>
    <row r="3" spans="1:6" ht="31.2" x14ac:dyDescent="0.3">
      <c r="A3" s="20" t="s">
        <v>9</v>
      </c>
      <c r="B3" s="21" t="s">
        <v>33</v>
      </c>
      <c r="C3" s="22" t="s">
        <v>0</v>
      </c>
      <c r="D3" s="23" t="s">
        <v>1</v>
      </c>
      <c r="E3" s="23" t="s">
        <v>3</v>
      </c>
      <c r="F3" s="23" t="s">
        <v>2</v>
      </c>
    </row>
    <row r="4" spans="1:6" x14ac:dyDescent="0.3">
      <c r="A4" s="20" t="s">
        <v>10</v>
      </c>
      <c r="B4" s="100" t="s">
        <v>84</v>
      </c>
      <c r="C4" s="100"/>
      <c r="D4" s="100"/>
      <c r="E4" s="100"/>
      <c r="F4" s="101"/>
    </row>
    <row r="5" spans="1:6" ht="81" customHeight="1" x14ac:dyDescent="0.3">
      <c r="A5" s="24" t="s">
        <v>11</v>
      </c>
      <c r="B5" s="25" t="s">
        <v>127</v>
      </c>
      <c r="C5" s="26" t="s">
        <v>7</v>
      </c>
      <c r="D5" s="27">
        <v>1</v>
      </c>
      <c r="E5" s="28"/>
      <c r="F5" s="29">
        <f>D5*E5</f>
        <v>0</v>
      </c>
    </row>
    <row r="6" spans="1:6" ht="69.75" customHeight="1" x14ac:dyDescent="0.3">
      <c r="A6" s="24" t="s">
        <v>12</v>
      </c>
      <c r="B6" s="25" t="s">
        <v>47</v>
      </c>
      <c r="C6" s="26" t="s">
        <v>7</v>
      </c>
      <c r="D6" s="27">
        <v>1</v>
      </c>
      <c r="E6" s="28"/>
      <c r="F6" s="29">
        <f>D6*E6</f>
        <v>0</v>
      </c>
    </row>
    <row r="7" spans="1:6" ht="159.75" customHeight="1" x14ac:dyDescent="0.3">
      <c r="A7" s="24" t="s">
        <v>13</v>
      </c>
      <c r="B7" s="30" t="s">
        <v>48</v>
      </c>
      <c r="C7" s="26" t="s">
        <v>45</v>
      </c>
      <c r="D7" s="27">
        <v>1269</v>
      </c>
      <c r="E7" s="28"/>
      <c r="F7" s="29">
        <f>D7*E7</f>
        <v>0</v>
      </c>
    </row>
    <row r="8" spans="1:6" x14ac:dyDescent="0.3">
      <c r="A8" s="31"/>
      <c r="B8" s="32" t="s">
        <v>83</v>
      </c>
      <c r="C8" s="33"/>
      <c r="D8" s="77"/>
      <c r="E8" s="34"/>
      <c r="F8" s="35">
        <f>SUM(F5:F7)</f>
        <v>0</v>
      </c>
    </row>
    <row r="9" spans="1:6" x14ac:dyDescent="0.3">
      <c r="A9" s="20" t="s">
        <v>14</v>
      </c>
      <c r="B9" s="100" t="s">
        <v>82</v>
      </c>
      <c r="C9" s="100"/>
      <c r="D9" s="100"/>
      <c r="E9" s="100"/>
      <c r="F9" s="101"/>
    </row>
    <row r="10" spans="1:6" s="2" customFormat="1" ht="183.6" customHeight="1" x14ac:dyDescent="0.3">
      <c r="A10" s="36" t="s">
        <v>15</v>
      </c>
      <c r="B10" s="36" t="s">
        <v>133</v>
      </c>
      <c r="C10" s="26" t="s">
        <v>46</v>
      </c>
      <c r="D10" s="37">
        <f>(640*0.5*1)+(64*1.5*1.5*1.4)</f>
        <v>521.6</v>
      </c>
      <c r="E10" s="38"/>
      <c r="F10" s="39">
        <f t="shared" ref="F10:F21" si="0">D10*E10</f>
        <v>0</v>
      </c>
    </row>
    <row r="11" spans="1:6" ht="121.5" customHeight="1" x14ac:dyDescent="0.3">
      <c r="A11" s="36" t="s">
        <v>16</v>
      </c>
      <c r="B11" s="16" t="s">
        <v>108</v>
      </c>
      <c r="C11" s="26" t="s">
        <v>46</v>
      </c>
      <c r="D11" s="70">
        <f>640*0.05*0.5</f>
        <v>16</v>
      </c>
      <c r="E11" s="71"/>
      <c r="F11" s="39">
        <f t="shared" si="0"/>
        <v>0</v>
      </c>
    </row>
    <row r="12" spans="1:6" ht="109.8" customHeight="1" x14ac:dyDescent="0.3">
      <c r="A12" s="36" t="s">
        <v>57</v>
      </c>
      <c r="B12" s="16" t="s">
        <v>51</v>
      </c>
      <c r="C12" s="26" t="s">
        <v>46</v>
      </c>
      <c r="D12" s="70">
        <f>640*0.5*0.05</f>
        <v>16</v>
      </c>
      <c r="E12" s="71"/>
      <c r="F12" s="39">
        <f t="shared" si="0"/>
        <v>0</v>
      </c>
    </row>
    <row r="13" spans="1:6" ht="345" customHeight="1" x14ac:dyDescent="0.3">
      <c r="A13" s="36" t="s">
        <v>58</v>
      </c>
      <c r="B13" s="16" t="s">
        <v>146</v>
      </c>
      <c r="C13" s="19" t="s">
        <v>46</v>
      </c>
      <c r="D13" s="72">
        <f>(1.5*1.5*0.4)*64+(640*0.5*0.2)</f>
        <v>121.6</v>
      </c>
      <c r="E13" s="71"/>
      <c r="F13" s="39">
        <f t="shared" si="0"/>
        <v>0</v>
      </c>
    </row>
    <row r="14" spans="1:6" s="2" customFormat="1" ht="217.2" customHeight="1" x14ac:dyDescent="0.3">
      <c r="A14" s="36" t="s">
        <v>59</v>
      </c>
      <c r="B14" s="16" t="s">
        <v>134</v>
      </c>
      <c r="C14" s="19" t="s">
        <v>45</v>
      </c>
      <c r="D14" s="70">
        <f>640*1.7</f>
        <v>1088</v>
      </c>
      <c r="E14" s="71"/>
      <c r="F14" s="39">
        <f t="shared" si="0"/>
        <v>0</v>
      </c>
    </row>
    <row r="15" spans="1:6" ht="198.6" customHeight="1" x14ac:dyDescent="0.3">
      <c r="A15" s="36" t="s">
        <v>60</v>
      </c>
      <c r="B15" s="16" t="s">
        <v>132</v>
      </c>
      <c r="C15" s="19" t="s">
        <v>46</v>
      </c>
      <c r="D15" s="72">
        <f>0.3*0.3*1.7*64</f>
        <v>9.7919999999999998</v>
      </c>
      <c r="E15" s="71"/>
      <c r="F15" s="39">
        <f>D15*E15</f>
        <v>0</v>
      </c>
    </row>
    <row r="16" spans="1:6" ht="163.19999999999999" customHeight="1" x14ac:dyDescent="0.3">
      <c r="A16" s="36" t="s">
        <v>61</v>
      </c>
      <c r="B16" s="16" t="s">
        <v>136</v>
      </c>
      <c r="C16" s="19" t="s">
        <v>46</v>
      </c>
      <c r="D16" s="72">
        <f>1269*0.8-(D10+D14*0.3*0.9)</f>
        <v>199.84000000000003</v>
      </c>
      <c r="E16" s="71"/>
      <c r="F16" s="39">
        <f t="shared" si="0"/>
        <v>0</v>
      </c>
    </row>
    <row r="17" spans="1:6" ht="261" customHeight="1" x14ac:dyDescent="0.3">
      <c r="A17" s="36" t="s">
        <v>62</v>
      </c>
      <c r="B17" s="16" t="s">
        <v>56</v>
      </c>
      <c r="C17" s="19" t="s">
        <v>46</v>
      </c>
      <c r="D17" s="72">
        <f>1269*0.12</f>
        <v>152.28</v>
      </c>
      <c r="E17" s="71"/>
      <c r="F17" s="39">
        <f t="shared" si="0"/>
        <v>0</v>
      </c>
    </row>
    <row r="18" spans="1:6" s="2" customFormat="1" ht="159" customHeight="1" x14ac:dyDescent="0.3">
      <c r="A18" s="36" t="s">
        <v>63</v>
      </c>
      <c r="B18" s="16" t="s">
        <v>53</v>
      </c>
      <c r="C18" s="19" t="s">
        <v>45</v>
      </c>
      <c r="D18" s="92">
        <v>860</v>
      </c>
      <c r="E18" s="71"/>
      <c r="F18" s="39">
        <f t="shared" si="0"/>
        <v>0</v>
      </c>
    </row>
    <row r="19" spans="1:6" ht="196.2" customHeight="1" x14ac:dyDescent="0.3">
      <c r="A19" s="36" t="s">
        <v>64</v>
      </c>
      <c r="B19" s="16" t="s">
        <v>52</v>
      </c>
      <c r="C19" s="19" t="s">
        <v>46</v>
      </c>
      <c r="D19" s="70">
        <f>312*0.2*0.2</f>
        <v>12.480000000000002</v>
      </c>
      <c r="E19" s="71"/>
      <c r="F19" s="39">
        <f t="shared" si="0"/>
        <v>0</v>
      </c>
    </row>
    <row r="20" spans="1:6" ht="262.2" customHeight="1" x14ac:dyDescent="0.3">
      <c r="A20" s="36" t="s">
        <v>65</v>
      </c>
      <c r="B20" s="16" t="s">
        <v>54</v>
      </c>
      <c r="C20" s="19" t="s">
        <v>46</v>
      </c>
      <c r="D20" s="89">
        <f>64*0.25*0.25*2.6</f>
        <v>10.4</v>
      </c>
      <c r="E20" s="71"/>
      <c r="F20" s="39">
        <f t="shared" si="0"/>
        <v>0</v>
      </c>
    </row>
    <row r="21" spans="1:6" ht="307.8" customHeight="1" x14ac:dyDescent="0.3">
      <c r="A21" s="36" t="s">
        <v>66</v>
      </c>
      <c r="B21" s="91" t="s">
        <v>137</v>
      </c>
      <c r="C21" s="19" t="s">
        <v>46</v>
      </c>
      <c r="D21" s="70">
        <f>534*0.25*0.4</f>
        <v>53.400000000000006</v>
      </c>
      <c r="E21" s="71"/>
      <c r="F21" s="39">
        <f t="shared" si="0"/>
        <v>0</v>
      </c>
    </row>
    <row r="22" spans="1:6" ht="165.6" customHeight="1" x14ac:dyDescent="0.3">
      <c r="A22" s="36" t="s">
        <v>139</v>
      </c>
      <c r="B22" s="16" t="s">
        <v>138</v>
      </c>
      <c r="C22" s="19" t="s">
        <v>46</v>
      </c>
      <c r="D22" s="90">
        <f>(865*0.16)+(89.95*0.12)</f>
        <v>149.19400000000002</v>
      </c>
      <c r="E22" s="71"/>
      <c r="F22" s="39">
        <f>D22*E22</f>
        <v>0</v>
      </c>
    </row>
    <row r="23" spans="1:6" ht="31.2" x14ac:dyDescent="0.3">
      <c r="A23" s="31"/>
      <c r="B23" s="32" t="s">
        <v>81</v>
      </c>
      <c r="C23" s="33"/>
      <c r="D23" s="77"/>
      <c r="E23" s="34"/>
      <c r="F23" s="35">
        <f>SUM(F10:F22)</f>
        <v>0</v>
      </c>
    </row>
    <row r="24" spans="1:6" x14ac:dyDescent="0.3">
      <c r="A24" s="20" t="s">
        <v>4</v>
      </c>
      <c r="B24" s="100" t="s">
        <v>80</v>
      </c>
      <c r="C24" s="100"/>
      <c r="D24" s="100"/>
      <c r="E24" s="100"/>
      <c r="F24" s="101"/>
    </row>
    <row r="25" spans="1:6" s="2" customFormat="1" ht="153.75" customHeight="1" x14ac:dyDescent="0.3">
      <c r="A25" s="36" t="s">
        <v>17</v>
      </c>
      <c r="B25" s="16" t="s">
        <v>49</v>
      </c>
      <c r="C25" s="19" t="s">
        <v>7</v>
      </c>
      <c r="D25" s="70">
        <v>1</v>
      </c>
      <c r="E25" s="71"/>
      <c r="F25" s="39">
        <f t="shared" ref="F25:F31" si="1">D25*E25</f>
        <v>0</v>
      </c>
    </row>
    <row r="26" spans="1:6" s="2" customFormat="1" ht="130.19999999999999" customHeight="1" x14ac:dyDescent="0.3">
      <c r="A26" s="36" t="s">
        <v>18</v>
      </c>
      <c r="B26" s="16" t="s">
        <v>55</v>
      </c>
      <c r="C26" s="19" t="s">
        <v>7</v>
      </c>
      <c r="D26" s="70">
        <v>1</v>
      </c>
      <c r="E26" s="71"/>
      <c r="F26" s="39">
        <f t="shared" si="1"/>
        <v>0</v>
      </c>
    </row>
    <row r="27" spans="1:6" s="2" customFormat="1" ht="90.6" customHeight="1" x14ac:dyDescent="0.3">
      <c r="A27" s="36" t="s">
        <v>67</v>
      </c>
      <c r="B27" s="16" t="s">
        <v>50</v>
      </c>
      <c r="C27" s="19" t="s">
        <v>45</v>
      </c>
      <c r="D27" s="70">
        <f>182+(7.6+4.9)*2</f>
        <v>207</v>
      </c>
      <c r="E27" s="71"/>
      <c r="F27" s="39">
        <f t="shared" si="1"/>
        <v>0</v>
      </c>
    </row>
    <row r="28" spans="1:6" s="2" customFormat="1" ht="222.6" customHeight="1" x14ac:dyDescent="0.3">
      <c r="A28" s="36" t="s">
        <v>68</v>
      </c>
      <c r="B28" s="16" t="s">
        <v>164</v>
      </c>
      <c r="C28" s="26" t="s">
        <v>45</v>
      </c>
      <c r="D28" s="88">
        <f>(5.63+9.95+5.63+6+7)*2*2.6</f>
        <v>177.89199999999997</v>
      </c>
      <c r="E28" s="37"/>
      <c r="F28" s="39">
        <f t="shared" si="1"/>
        <v>0</v>
      </c>
    </row>
    <row r="29" spans="1:6" ht="269.39999999999998" customHeight="1" x14ac:dyDescent="0.3">
      <c r="A29" s="36" t="s">
        <v>69</v>
      </c>
      <c r="B29" s="16" t="s">
        <v>135</v>
      </c>
      <c r="C29" s="19" t="s">
        <v>46</v>
      </c>
      <c r="D29" s="89">
        <f>9*2.6*0.25*0.25</f>
        <v>1.4625000000000001</v>
      </c>
      <c r="E29" s="71"/>
      <c r="F29" s="39">
        <f t="shared" si="1"/>
        <v>0</v>
      </c>
    </row>
    <row r="30" spans="1:6" s="2" customFormat="1" ht="136.80000000000001" customHeight="1" x14ac:dyDescent="0.3">
      <c r="A30" s="36" t="s">
        <v>70</v>
      </c>
      <c r="B30" s="41" t="s">
        <v>124</v>
      </c>
      <c r="C30" s="26" t="s">
        <v>45</v>
      </c>
      <c r="D30" s="88">
        <f>(11.82*17.07)*2</f>
        <v>403.53480000000002</v>
      </c>
      <c r="E30" s="38"/>
      <c r="F30" s="39">
        <f t="shared" si="1"/>
        <v>0</v>
      </c>
    </row>
    <row r="31" spans="1:6" s="2" customFormat="1" ht="138" customHeight="1" x14ac:dyDescent="0.3">
      <c r="A31" s="36" t="s">
        <v>157</v>
      </c>
      <c r="B31" s="41" t="s">
        <v>125</v>
      </c>
      <c r="C31" s="26" t="s">
        <v>45</v>
      </c>
      <c r="D31" s="88">
        <f>(11.82*17.07)*2</f>
        <v>403.53480000000002</v>
      </c>
      <c r="E31" s="38"/>
      <c r="F31" s="39">
        <f t="shared" si="1"/>
        <v>0</v>
      </c>
    </row>
    <row r="32" spans="1:6" ht="31.2" x14ac:dyDescent="0.3">
      <c r="A32" s="31"/>
      <c r="B32" s="32" t="s">
        <v>79</v>
      </c>
      <c r="C32" s="33"/>
      <c r="D32" s="77"/>
      <c r="E32" s="34"/>
      <c r="F32" s="35">
        <f>SUM(F25:F31)</f>
        <v>0</v>
      </c>
    </row>
    <row r="33" spans="1:6" x14ac:dyDescent="0.3">
      <c r="A33" s="20" t="s">
        <v>19</v>
      </c>
      <c r="B33" s="100" t="s">
        <v>78</v>
      </c>
      <c r="C33" s="100"/>
      <c r="D33" s="100"/>
      <c r="E33" s="100"/>
      <c r="F33" s="101"/>
    </row>
    <row r="34" spans="1:6" ht="101.4" customHeight="1" x14ac:dyDescent="0.3">
      <c r="A34" s="15" t="s">
        <v>20</v>
      </c>
      <c r="B34" s="69" t="s">
        <v>123</v>
      </c>
      <c r="C34" s="19" t="s">
        <v>45</v>
      </c>
      <c r="D34" s="70">
        <f>640*1.7</f>
        <v>1088</v>
      </c>
      <c r="E34" s="71"/>
      <c r="F34" s="39">
        <f t="shared" ref="F34:F40" si="2">D34*E34</f>
        <v>0</v>
      </c>
    </row>
    <row r="35" spans="1:6" ht="121.2" customHeight="1" x14ac:dyDescent="0.3">
      <c r="A35" s="15" t="s">
        <v>21</v>
      </c>
      <c r="B35" s="69" t="s">
        <v>122</v>
      </c>
      <c r="C35" s="19" t="s">
        <v>45</v>
      </c>
      <c r="D35" s="89">
        <f>(860*2)+861+(12.52*9.95)</f>
        <v>2705.5740000000001</v>
      </c>
      <c r="E35" s="71"/>
      <c r="F35" s="39">
        <f t="shared" si="2"/>
        <v>0</v>
      </c>
    </row>
    <row r="36" spans="1:6" s="73" customFormat="1" ht="197.25" customHeight="1" x14ac:dyDescent="0.3">
      <c r="A36" s="15" t="s">
        <v>71</v>
      </c>
      <c r="B36" s="45" t="s">
        <v>109</v>
      </c>
      <c r="C36" s="26" t="s">
        <v>45</v>
      </c>
      <c r="D36" s="37">
        <v>1330</v>
      </c>
      <c r="E36" s="38"/>
      <c r="F36" s="39">
        <f t="shared" si="2"/>
        <v>0</v>
      </c>
    </row>
    <row r="37" spans="1:6" s="73" customFormat="1" ht="182.4" customHeight="1" x14ac:dyDescent="0.3">
      <c r="A37" s="15" t="s">
        <v>72</v>
      </c>
      <c r="B37" s="45" t="s">
        <v>110</v>
      </c>
      <c r="C37" s="26" t="s">
        <v>45</v>
      </c>
      <c r="D37" s="37">
        <f>28.5*2.6</f>
        <v>74.100000000000009</v>
      </c>
      <c r="E37" s="38"/>
      <c r="F37" s="39">
        <f t="shared" si="2"/>
        <v>0</v>
      </c>
    </row>
    <row r="38" spans="1:6" s="73" customFormat="1" ht="182.25" customHeight="1" x14ac:dyDescent="0.3">
      <c r="A38" s="15" t="s">
        <v>73</v>
      </c>
      <c r="B38" s="45" t="s">
        <v>111</v>
      </c>
      <c r="C38" s="26" t="s">
        <v>6</v>
      </c>
      <c r="D38" s="37">
        <f>(378-65.13)*2</f>
        <v>625.74</v>
      </c>
      <c r="E38" s="38"/>
      <c r="F38" s="39">
        <f t="shared" si="2"/>
        <v>0</v>
      </c>
    </row>
    <row r="39" spans="1:6" s="73" customFormat="1" ht="212.4" customHeight="1" x14ac:dyDescent="0.3">
      <c r="A39" s="15" t="s">
        <v>74</v>
      </c>
      <c r="B39" s="45" t="s">
        <v>112</v>
      </c>
      <c r="C39" s="19" t="s">
        <v>45</v>
      </c>
      <c r="D39" s="88">
        <f>(860*2)+861+(12.52*9.95)</f>
        <v>2705.5740000000001</v>
      </c>
      <c r="E39" s="38"/>
      <c r="F39" s="39">
        <f t="shared" si="2"/>
        <v>0</v>
      </c>
    </row>
    <row r="40" spans="1:6" s="2" customFormat="1" ht="88.5" customHeight="1" x14ac:dyDescent="0.3">
      <c r="A40" s="15" t="s">
        <v>75</v>
      </c>
      <c r="B40" s="16" t="s">
        <v>50</v>
      </c>
      <c r="C40" s="19" t="s">
        <v>45</v>
      </c>
      <c r="D40" s="70">
        <f>182+(4.37*7)+(4.37*7)</f>
        <v>243.18</v>
      </c>
      <c r="E40" s="71"/>
      <c r="F40" s="39">
        <f t="shared" si="2"/>
        <v>0</v>
      </c>
    </row>
    <row r="41" spans="1:6" ht="31.2" x14ac:dyDescent="0.3">
      <c r="A41" s="31"/>
      <c r="B41" s="32" t="s">
        <v>77</v>
      </c>
      <c r="C41" s="33"/>
      <c r="D41" s="77"/>
      <c r="E41" s="34"/>
      <c r="F41" s="35">
        <f>SUM(F34:F40)</f>
        <v>0</v>
      </c>
    </row>
    <row r="42" spans="1:6" x14ac:dyDescent="0.3">
      <c r="A42" s="20" t="s">
        <v>22</v>
      </c>
      <c r="B42" s="100" t="s">
        <v>76</v>
      </c>
      <c r="C42" s="100"/>
      <c r="D42" s="100"/>
      <c r="E42" s="100"/>
      <c r="F42" s="101"/>
    </row>
    <row r="43" spans="1:6" s="73" customFormat="1" ht="173.4" customHeight="1" x14ac:dyDescent="0.3">
      <c r="A43" s="24" t="s">
        <v>23</v>
      </c>
      <c r="B43" s="83" t="s">
        <v>113</v>
      </c>
      <c r="C43" s="74" t="s">
        <v>5</v>
      </c>
      <c r="D43" s="46">
        <v>8</v>
      </c>
      <c r="E43" s="74"/>
      <c r="F43" s="39">
        <f>D43*E43</f>
        <v>0</v>
      </c>
    </row>
    <row r="44" spans="1:6" s="73" customFormat="1" ht="198.6" customHeight="1" x14ac:dyDescent="0.3">
      <c r="A44" s="24" t="s">
        <v>24</v>
      </c>
      <c r="B44" s="69" t="s">
        <v>150</v>
      </c>
      <c r="C44" s="74" t="s">
        <v>5</v>
      </c>
      <c r="D44" s="37">
        <v>21</v>
      </c>
      <c r="E44" s="74"/>
      <c r="F44" s="39">
        <f t="shared" ref="F44:F51" si="3">D44*E44</f>
        <v>0</v>
      </c>
    </row>
    <row r="45" spans="1:6" s="73" customFormat="1" ht="160.80000000000001" customHeight="1" x14ac:dyDescent="0.3">
      <c r="A45" s="24" t="s">
        <v>158</v>
      </c>
      <c r="B45" s="69" t="s">
        <v>151</v>
      </c>
      <c r="C45" s="74" t="s">
        <v>5</v>
      </c>
      <c r="D45" s="37">
        <v>8</v>
      </c>
      <c r="E45" s="74"/>
      <c r="F45" s="39">
        <f t="shared" si="3"/>
        <v>0</v>
      </c>
    </row>
    <row r="46" spans="1:6" s="73" customFormat="1" ht="172.2" customHeight="1" x14ac:dyDescent="0.3">
      <c r="A46" s="24" t="s">
        <v>34</v>
      </c>
      <c r="B46" s="69" t="s">
        <v>114</v>
      </c>
      <c r="C46" s="74" t="s">
        <v>5</v>
      </c>
      <c r="D46" s="37">
        <v>16</v>
      </c>
      <c r="E46" s="74"/>
      <c r="F46" s="39">
        <f t="shared" si="3"/>
        <v>0</v>
      </c>
    </row>
    <row r="47" spans="1:6" s="73" customFormat="1" ht="183" customHeight="1" x14ac:dyDescent="0.3">
      <c r="A47" s="24" t="s">
        <v>35</v>
      </c>
      <c r="B47" s="45" t="s">
        <v>152</v>
      </c>
      <c r="C47" s="26" t="s">
        <v>5</v>
      </c>
      <c r="D47" s="37">
        <v>8</v>
      </c>
      <c r="E47" s="38"/>
      <c r="F47" s="39">
        <f t="shared" si="3"/>
        <v>0</v>
      </c>
    </row>
    <row r="48" spans="1:6" s="73" customFormat="1" ht="211.2" customHeight="1" x14ac:dyDescent="0.3">
      <c r="A48" s="24" t="s">
        <v>36</v>
      </c>
      <c r="B48" s="45" t="s">
        <v>153</v>
      </c>
      <c r="C48" s="26" t="s">
        <v>7</v>
      </c>
      <c r="D48" s="37">
        <v>1</v>
      </c>
      <c r="E48" s="38"/>
      <c r="F48" s="39">
        <f t="shared" si="3"/>
        <v>0</v>
      </c>
    </row>
    <row r="49" spans="1:6" s="73" customFormat="1" ht="203.4" customHeight="1" x14ac:dyDescent="0.3">
      <c r="A49" s="24" t="s">
        <v>37</v>
      </c>
      <c r="B49" s="44" t="s">
        <v>154</v>
      </c>
      <c r="C49" s="26" t="s">
        <v>7</v>
      </c>
      <c r="D49" s="37">
        <v>1</v>
      </c>
      <c r="E49" s="38"/>
      <c r="F49" s="39">
        <f t="shared" si="3"/>
        <v>0</v>
      </c>
    </row>
    <row r="50" spans="1:6" s="73" customFormat="1" ht="141" customHeight="1" x14ac:dyDescent="0.3">
      <c r="A50" s="24" t="s">
        <v>38</v>
      </c>
      <c r="B50" s="45" t="s">
        <v>155</v>
      </c>
      <c r="C50" s="26" t="s">
        <v>7</v>
      </c>
      <c r="D50" s="37">
        <v>1</v>
      </c>
      <c r="E50" s="38"/>
      <c r="F50" s="39">
        <f t="shared" si="3"/>
        <v>0</v>
      </c>
    </row>
    <row r="51" spans="1:6" s="73" customFormat="1" ht="165.6" customHeight="1" x14ac:dyDescent="0.3">
      <c r="A51" s="24" t="s">
        <v>41</v>
      </c>
      <c r="B51" s="45" t="s">
        <v>156</v>
      </c>
      <c r="C51" s="26" t="s">
        <v>7</v>
      </c>
      <c r="D51" s="37">
        <v>1</v>
      </c>
      <c r="E51" s="38"/>
      <c r="F51" s="39">
        <f t="shared" si="3"/>
        <v>0</v>
      </c>
    </row>
    <row r="52" spans="1:6" ht="26.4" customHeight="1" x14ac:dyDescent="0.3">
      <c r="A52" s="31"/>
      <c r="B52" s="32" t="s">
        <v>85</v>
      </c>
      <c r="C52" s="33"/>
      <c r="D52" s="77"/>
      <c r="E52" s="34"/>
      <c r="F52" s="35">
        <f>SUM(F43:F51)</f>
        <v>0</v>
      </c>
    </row>
    <row r="53" spans="1:6" x14ac:dyDescent="0.3">
      <c r="A53" s="20" t="s">
        <v>25</v>
      </c>
      <c r="B53" s="100" t="s">
        <v>86</v>
      </c>
      <c r="C53" s="100"/>
      <c r="D53" s="100"/>
      <c r="E53" s="100"/>
      <c r="F53" s="101"/>
    </row>
    <row r="54" spans="1:6" s="12" customFormat="1" ht="181.8" customHeight="1" x14ac:dyDescent="0.3">
      <c r="A54" s="40" t="s">
        <v>26</v>
      </c>
      <c r="B54" s="44" t="s">
        <v>115</v>
      </c>
      <c r="C54" s="42" t="s">
        <v>7</v>
      </c>
      <c r="D54" s="38">
        <v>1</v>
      </c>
      <c r="E54" s="39"/>
      <c r="F54" s="39">
        <f>D54*E54</f>
        <v>0</v>
      </c>
    </row>
    <row r="55" spans="1:6" s="12" customFormat="1" ht="172.2" customHeight="1" x14ac:dyDescent="0.3">
      <c r="A55" s="40" t="s">
        <v>27</v>
      </c>
      <c r="B55" s="44" t="s">
        <v>116</v>
      </c>
      <c r="C55" s="42" t="s">
        <v>7</v>
      </c>
      <c r="D55" s="38">
        <v>1</v>
      </c>
      <c r="E55" s="39"/>
      <c r="F55" s="39">
        <f>D55*E55</f>
        <v>0</v>
      </c>
    </row>
    <row r="56" spans="1:6" s="12" customFormat="1" ht="180.6" customHeight="1" x14ac:dyDescent="0.3">
      <c r="A56" s="40" t="s">
        <v>95</v>
      </c>
      <c r="B56" s="44" t="s">
        <v>117</v>
      </c>
      <c r="C56" s="42" t="s">
        <v>7</v>
      </c>
      <c r="D56" s="38">
        <v>1</v>
      </c>
      <c r="E56" s="39"/>
      <c r="F56" s="39">
        <f>D56*E56</f>
        <v>0</v>
      </c>
    </row>
    <row r="57" spans="1:6" s="12" customFormat="1" ht="122.4" customHeight="1" x14ac:dyDescent="0.3">
      <c r="A57" s="40" t="s">
        <v>96</v>
      </c>
      <c r="B57" s="44" t="s">
        <v>118</v>
      </c>
      <c r="C57" s="42" t="s">
        <v>7</v>
      </c>
      <c r="D57" s="38">
        <v>1</v>
      </c>
      <c r="E57" s="39"/>
      <c r="F57" s="39">
        <f>D57*E57</f>
        <v>0</v>
      </c>
    </row>
    <row r="58" spans="1:6" s="12" customFormat="1" ht="184.2" customHeight="1" x14ac:dyDescent="0.3">
      <c r="A58" s="40" t="s">
        <v>97</v>
      </c>
      <c r="B58" s="44" t="s">
        <v>119</v>
      </c>
      <c r="C58" s="42" t="s">
        <v>7</v>
      </c>
      <c r="D58" s="38">
        <v>1</v>
      </c>
      <c r="E58" s="39"/>
      <c r="F58" s="39">
        <f>D58*E58</f>
        <v>0</v>
      </c>
    </row>
    <row r="59" spans="1:6" x14ac:dyDescent="0.3">
      <c r="A59" s="31"/>
      <c r="B59" s="32" t="s">
        <v>87</v>
      </c>
      <c r="C59" s="33"/>
      <c r="D59" s="77"/>
      <c r="E59" s="34"/>
      <c r="F59" s="35">
        <f>SUM(F54:F58)</f>
        <v>0</v>
      </c>
    </row>
    <row r="60" spans="1:6" x14ac:dyDescent="0.3">
      <c r="A60" s="20" t="s">
        <v>28</v>
      </c>
      <c r="B60" s="100" t="s">
        <v>106</v>
      </c>
      <c r="C60" s="100"/>
      <c r="D60" s="100"/>
      <c r="E60" s="100"/>
      <c r="F60" s="101"/>
    </row>
    <row r="61" spans="1:6" s="12" customFormat="1" ht="321" customHeight="1" x14ac:dyDescent="0.3">
      <c r="A61" s="40" t="s">
        <v>159</v>
      </c>
      <c r="B61" s="76" t="s">
        <v>147</v>
      </c>
      <c r="C61" s="42" t="s">
        <v>7</v>
      </c>
      <c r="D61" s="38">
        <v>1</v>
      </c>
      <c r="E61" s="39"/>
      <c r="F61" s="28">
        <f>D61*E61</f>
        <v>0</v>
      </c>
    </row>
    <row r="62" spans="1:6" s="12" customFormat="1" ht="172.2" customHeight="1" x14ac:dyDescent="0.3">
      <c r="A62" s="40" t="s">
        <v>42</v>
      </c>
      <c r="B62" s="76" t="s">
        <v>120</v>
      </c>
      <c r="C62" s="42" t="s">
        <v>5</v>
      </c>
      <c r="D62" s="38">
        <v>6</v>
      </c>
      <c r="E62" s="39"/>
      <c r="F62" s="28">
        <f>D62*E62</f>
        <v>0</v>
      </c>
    </row>
    <row r="63" spans="1:6" s="12" customFormat="1" ht="189" customHeight="1" x14ac:dyDescent="0.3">
      <c r="A63" s="40" t="s">
        <v>98</v>
      </c>
      <c r="B63" s="76" t="s">
        <v>121</v>
      </c>
      <c r="C63" s="42" t="s">
        <v>5</v>
      </c>
      <c r="D63" s="38">
        <v>2</v>
      </c>
      <c r="E63" s="39"/>
      <c r="F63" s="28">
        <f>D63*E63</f>
        <v>0</v>
      </c>
    </row>
    <row r="64" spans="1:6" s="2" customFormat="1" ht="277.2" customHeight="1" x14ac:dyDescent="0.3">
      <c r="A64" s="40" t="s">
        <v>160</v>
      </c>
      <c r="B64" s="43" t="s">
        <v>105</v>
      </c>
      <c r="C64" s="42" t="s">
        <v>5</v>
      </c>
      <c r="D64" s="46">
        <v>1</v>
      </c>
      <c r="E64" s="38"/>
      <c r="F64" s="28">
        <f>D64*E64</f>
        <v>0</v>
      </c>
    </row>
    <row r="65" spans="1:6" ht="37.200000000000003" customHeight="1" x14ac:dyDescent="0.3">
      <c r="A65" s="31"/>
      <c r="B65" s="32" t="s">
        <v>107</v>
      </c>
      <c r="C65" s="33"/>
      <c r="D65" s="77"/>
      <c r="E65" s="34"/>
      <c r="F65" s="35">
        <f>SUM(F61:F64)</f>
        <v>0</v>
      </c>
    </row>
    <row r="66" spans="1:6" x14ac:dyDescent="0.3">
      <c r="A66" s="20" t="s">
        <v>29</v>
      </c>
      <c r="B66" s="102" t="s">
        <v>140</v>
      </c>
      <c r="C66" s="100"/>
      <c r="D66" s="100"/>
      <c r="E66" s="100"/>
      <c r="F66" s="101"/>
    </row>
    <row r="67" spans="1:6" s="12" customFormat="1" ht="409.6" customHeight="1" x14ac:dyDescent="0.3">
      <c r="A67" s="40" t="s">
        <v>99</v>
      </c>
      <c r="B67" s="76" t="s">
        <v>145</v>
      </c>
      <c r="C67" s="42" t="s">
        <v>5</v>
      </c>
      <c r="D67" s="38">
        <v>1</v>
      </c>
      <c r="E67" s="39"/>
      <c r="F67" s="28">
        <f>D67*E67</f>
        <v>0</v>
      </c>
    </row>
    <row r="68" spans="1:6" s="12" customFormat="1" ht="409.6" customHeight="1" x14ac:dyDescent="0.3">
      <c r="A68" s="40" t="s">
        <v>100</v>
      </c>
      <c r="B68" s="76" t="s">
        <v>144</v>
      </c>
      <c r="C68" s="42" t="s">
        <v>5</v>
      </c>
      <c r="D68" s="38">
        <v>1</v>
      </c>
      <c r="E68" s="39"/>
      <c r="F68" s="28">
        <f>D68*E68</f>
        <v>0</v>
      </c>
    </row>
    <row r="69" spans="1:6" s="2" customFormat="1" ht="222" customHeight="1" x14ac:dyDescent="0.3">
      <c r="A69" s="40" t="s">
        <v>161</v>
      </c>
      <c r="B69" s="93" t="s">
        <v>141</v>
      </c>
      <c r="C69" s="42" t="s">
        <v>7</v>
      </c>
      <c r="D69" s="46">
        <v>1</v>
      </c>
      <c r="E69" s="38"/>
      <c r="F69" s="28"/>
    </row>
    <row r="70" spans="1:6" ht="37.200000000000003" customHeight="1" x14ac:dyDescent="0.3">
      <c r="A70" s="31"/>
      <c r="B70" s="32" t="s">
        <v>143</v>
      </c>
      <c r="C70" s="33"/>
      <c r="D70" s="77"/>
      <c r="E70" s="34"/>
      <c r="F70" s="35">
        <f>SUM(F67:F69)</f>
        <v>0</v>
      </c>
    </row>
    <row r="71" spans="1:6" ht="22.5" customHeight="1" x14ac:dyDescent="0.3">
      <c r="A71" s="20" t="s">
        <v>30</v>
      </c>
      <c r="B71" s="100" t="s">
        <v>91</v>
      </c>
      <c r="C71" s="100"/>
      <c r="D71" s="100"/>
      <c r="E71" s="100"/>
      <c r="F71" s="101"/>
    </row>
    <row r="72" spans="1:6" s="2" customFormat="1" ht="111" customHeight="1" x14ac:dyDescent="0.3">
      <c r="A72" s="36" t="s">
        <v>101</v>
      </c>
      <c r="B72" s="75" t="s">
        <v>126</v>
      </c>
      <c r="C72" s="26" t="s">
        <v>7</v>
      </c>
      <c r="D72" s="37">
        <v>1</v>
      </c>
      <c r="E72" s="38"/>
      <c r="F72" s="28">
        <f>D72*E72</f>
        <v>0</v>
      </c>
    </row>
    <row r="73" spans="1:6" s="2" customFormat="1" ht="256.8" customHeight="1" x14ac:dyDescent="0.3">
      <c r="A73" s="36" t="s">
        <v>102</v>
      </c>
      <c r="B73" s="43" t="s">
        <v>142</v>
      </c>
      <c r="C73" s="42" t="s">
        <v>7</v>
      </c>
      <c r="D73" s="46">
        <v>1</v>
      </c>
      <c r="E73" s="38"/>
      <c r="F73" s="28">
        <f>D73*E73</f>
        <v>0</v>
      </c>
    </row>
    <row r="74" spans="1:6" ht="17.399999999999999" customHeight="1" x14ac:dyDescent="0.3">
      <c r="A74" s="31"/>
      <c r="B74" s="32" t="s">
        <v>92</v>
      </c>
      <c r="C74" s="33"/>
      <c r="D74" s="77"/>
      <c r="E74" s="34"/>
      <c r="F74" s="35">
        <f>SUM(F72:F73)</f>
        <v>0</v>
      </c>
    </row>
    <row r="75" spans="1:6" ht="22.5" customHeight="1" x14ac:dyDescent="0.3">
      <c r="A75" s="20" t="s">
        <v>31</v>
      </c>
      <c r="B75" s="100" t="s">
        <v>90</v>
      </c>
      <c r="C75" s="100"/>
      <c r="D75" s="100"/>
      <c r="E75" s="100"/>
      <c r="F75" s="101"/>
    </row>
    <row r="76" spans="1:6" s="2" customFormat="1" ht="154.19999999999999" customHeight="1" x14ac:dyDescent="0.3">
      <c r="A76" s="36" t="s">
        <v>162</v>
      </c>
      <c r="B76" s="75" t="s">
        <v>93</v>
      </c>
      <c r="C76" s="26" t="s">
        <v>7</v>
      </c>
      <c r="D76" s="37">
        <v>1</v>
      </c>
      <c r="E76" s="38"/>
      <c r="F76" s="28">
        <f>D76*E76</f>
        <v>0</v>
      </c>
    </row>
    <row r="77" spans="1:6" s="2" customFormat="1" ht="203.4" customHeight="1" x14ac:dyDescent="0.3">
      <c r="A77" s="36" t="s">
        <v>163</v>
      </c>
      <c r="B77" s="43" t="s">
        <v>94</v>
      </c>
      <c r="C77" s="42" t="s">
        <v>5</v>
      </c>
      <c r="D77" s="46">
        <v>1</v>
      </c>
      <c r="E77" s="38"/>
      <c r="F77" s="28">
        <f>D77*E77</f>
        <v>0</v>
      </c>
    </row>
    <row r="78" spans="1:6" ht="17.399999999999999" customHeight="1" thickBot="1" x14ac:dyDescent="0.35">
      <c r="A78" s="31"/>
      <c r="B78" s="32" t="s">
        <v>89</v>
      </c>
      <c r="C78" s="33"/>
      <c r="D78" s="77"/>
      <c r="E78" s="34"/>
      <c r="F78" s="35">
        <f>SUM(F76:F77)</f>
        <v>0</v>
      </c>
    </row>
    <row r="79" spans="1:6" ht="18.75" customHeight="1" thickBot="1" x14ac:dyDescent="0.35">
      <c r="A79" s="47" t="s">
        <v>31</v>
      </c>
      <c r="B79" s="48" t="s">
        <v>8</v>
      </c>
      <c r="C79" s="49"/>
      <c r="D79" s="78"/>
      <c r="E79" s="50"/>
      <c r="F79" s="51">
        <f>SUM(F8+F23+F32+F41+F52+F59+F65+F70+F74+F78)</f>
        <v>0</v>
      </c>
    </row>
    <row r="80" spans="1:6" ht="16.2" thickBot="1" x14ac:dyDescent="0.35">
      <c r="A80" s="47" t="s">
        <v>32</v>
      </c>
      <c r="B80" s="52" t="s">
        <v>88</v>
      </c>
      <c r="C80" s="53"/>
      <c r="D80" s="79"/>
      <c r="E80" s="54"/>
      <c r="F80" s="55"/>
    </row>
    <row r="81" spans="1:6" ht="16.2" thickBot="1" x14ac:dyDescent="0.35">
      <c r="A81" s="47" t="s">
        <v>43</v>
      </c>
      <c r="B81" s="56" t="s">
        <v>39</v>
      </c>
      <c r="C81" s="57"/>
      <c r="D81" s="80"/>
      <c r="E81" s="58"/>
      <c r="F81" s="59">
        <f>0.02*F80</f>
        <v>0</v>
      </c>
    </row>
    <row r="82" spans="1:6" ht="16.2" thickBot="1" x14ac:dyDescent="0.35">
      <c r="A82" s="60" t="s">
        <v>103</v>
      </c>
      <c r="B82" s="56" t="s">
        <v>40</v>
      </c>
      <c r="C82" s="61"/>
      <c r="D82" s="81"/>
      <c r="E82" s="62"/>
      <c r="F82" s="63">
        <f>0.002*F81</f>
        <v>0</v>
      </c>
    </row>
    <row r="83" spans="1:6" x14ac:dyDescent="0.3">
      <c r="A83" s="64" t="s">
        <v>104</v>
      </c>
      <c r="B83" s="65" t="s">
        <v>128</v>
      </c>
      <c r="C83" s="66"/>
      <c r="D83" s="82"/>
      <c r="E83" s="67"/>
      <c r="F83" s="68">
        <f>F79+F80+F81+F82</f>
        <v>0</v>
      </c>
    </row>
  </sheetData>
  <mergeCells count="12">
    <mergeCell ref="B75:F75"/>
    <mergeCell ref="B33:F33"/>
    <mergeCell ref="B42:F42"/>
    <mergeCell ref="B53:F53"/>
    <mergeCell ref="B24:F24"/>
    <mergeCell ref="B71:F71"/>
    <mergeCell ref="B66:F66"/>
    <mergeCell ref="A2:F2"/>
    <mergeCell ref="A1:F1"/>
    <mergeCell ref="B4:F4"/>
    <mergeCell ref="B9:F9"/>
    <mergeCell ref="B60:F60"/>
  </mergeCells>
  <printOptions horizontalCentered="1"/>
  <pageMargins left="0.25" right="0.19" top="0.2" bottom="0.2" header="0.21" footer="0.18"/>
  <pageSetup scale="80" orientation="portrait" r:id="rId1"/>
  <headerFooter>
    <oddFooter>&amp;LZANMI LASANTE / SECTION  INFRASTRUCTURE&amp;CRENOVATION DU BATIMENT CHIRURGIE
DE L'HOPITAl IMMACULEE CONCEPTION DE PORT DE-PAIX                                                        &amp;R&amp;P/&amp;N</oddFooter>
  </headerFooter>
  <rowBreaks count="11" manualBreakCount="11">
    <brk id="12" max="5" man="1"/>
    <brk id="16" max="16383" man="1"/>
    <brk id="20" max="5" man="1"/>
    <brk id="26" max="16383" man="1"/>
    <brk id="32" max="16383" man="1"/>
    <brk id="38" max="5" man="1"/>
    <brk id="45" max="5" man="1"/>
    <brk id="49" max="16383" man="1"/>
    <brk id="56" max="16383" man="1"/>
    <brk id="62" max="5" man="1"/>
    <brk id="7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Annexe</vt:lpstr>
      <vt:lpstr>Bat Chirurgie_HIC Port-de-paix</vt:lpstr>
      <vt:lpstr>Annexe!Print_Area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Frantzo Pierre</dc:creator>
  <cp:lastModifiedBy>Frantzo Pierre</cp:lastModifiedBy>
  <cp:lastPrinted>2019-07-24T18:44:17Z</cp:lastPrinted>
  <dcterms:created xsi:type="dcterms:W3CDTF">2018-01-17T17:51:30Z</dcterms:created>
  <dcterms:modified xsi:type="dcterms:W3CDTF">2019-08-12T07:10:17Z</dcterms:modified>
</cp:coreProperties>
</file>